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24226"/>
  <mc:AlternateContent xmlns:mc="http://schemas.openxmlformats.org/markup-compatibility/2006">
    <mc:Choice Requires="x15">
      <x15ac:absPath xmlns:x15ac="http://schemas.microsoft.com/office/spreadsheetml/2010/11/ac" url="C:\Users\liz.JMBDOMAIN\Downloads\"/>
    </mc:Choice>
  </mc:AlternateContent>
  <xr:revisionPtr revIDLastSave="0" documentId="8_{A908E611-3845-44F0-9D62-5AA0DEEE503F}" xr6:coauthVersionLast="43" xr6:coauthVersionMax="43" xr10:uidLastSave="{00000000-0000-0000-0000-000000000000}"/>
  <bookViews>
    <workbookView xWindow="-120" yWindow="-120" windowWidth="29040" windowHeight="15840" tabRatio="825" firstSheet="1" activeTab="1"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4" l="1"/>
  <c r="D251" i="9"/>
  <c r="E251" i="9"/>
  <c r="F251" i="9"/>
  <c r="G251" i="9"/>
  <c r="H251" i="9"/>
  <c r="I251" i="9"/>
  <c r="J251" i="9"/>
  <c r="K251" i="9"/>
  <c r="L251" i="9"/>
  <c r="M251" i="9"/>
  <c r="N251" i="9"/>
  <c r="O251" i="9"/>
  <c r="B31" i="11"/>
  <c r="F46" i="4" s="1"/>
  <c r="E30" i="3" s="1"/>
  <c r="C33" i="10" s="1"/>
  <c r="D33" i="10" s="1"/>
  <c r="E117" i="3"/>
  <c r="C104" i="10" s="1"/>
  <c r="D104" i="10" s="1"/>
  <c r="B2" i="10"/>
  <c r="B3" i="10"/>
  <c r="B4" i="10"/>
  <c r="B5" i="10"/>
  <c r="B6" i="10"/>
  <c r="C16" i="10"/>
  <c r="D16" i="10"/>
  <c r="C17" i="10"/>
  <c r="D17" i="10" s="1"/>
  <c r="C18" i="10"/>
  <c r="D18" i="10"/>
  <c r="C19" i="10"/>
  <c r="D19" i="10" s="1"/>
  <c r="C23" i="10"/>
  <c r="D23" i="10"/>
  <c r="C26" i="10"/>
  <c r="D26" i="10"/>
  <c r="C27" i="10"/>
  <c r="D27" i="10"/>
  <c r="C36" i="10"/>
  <c r="D36" i="10" s="1"/>
  <c r="C37" i="10"/>
  <c r="D37" i="10" s="1"/>
  <c r="C38" i="10"/>
  <c r="D38" i="10"/>
  <c r="C39" i="10"/>
  <c r="D39" i="10"/>
  <c r="C40" i="10"/>
  <c r="D40" i="10"/>
  <c r="C41" i="10"/>
  <c r="D41" i="10"/>
  <c r="C42" i="10"/>
  <c r="D42" i="10" s="1"/>
  <c r="C43" i="10"/>
  <c r="D43" i="10" s="1"/>
  <c r="C44" i="10"/>
  <c r="D44" i="10"/>
  <c r="C45" i="10"/>
  <c r="D45" i="10"/>
  <c r="C46" i="10"/>
  <c r="D46" i="10" s="1"/>
  <c r="C47" i="10"/>
  <c r="D47" i="10"/>
  <c r="C48" i="10"/>
  <c r="D48" i="10"/>
  <c r="C49" i="10"/>
  <c r="D49" i="10" s="1"/>
  <c r="C51" i="10"/>
  <c r="D51" i="10" s="1"/>
  <c r="C52" i="10"/>
  <c r="D52" i="10" s="1"/>
  <c r="C53" i="10"/>
  <c r="D53" i="10"/>
  <c r="C54" i="10"/>
  <c r="D54" i="10"/>
  <c r="C55" i="10"/>
  <c r="D55" i="10"/>
  <c r="C56" i="10"/>
  <c r="D56" i="10" s="1"/>
  <c r="C57" i="10"/>
  <c r="D57" i="10" s="1"/>
  <c r="C58" i="10"/>
  <c r="D58" i="10" s="1"/>
  <c r="C59" i="10"/>
  <c r="D59" i="10"/>
  <c r="C60" i="10"/>
  <c r="D60" i="10"/>
  <c r="C61" i="10"/>
  <c r="D61" i="10"/>
  <c r="C62" i="10"/>
  <c r="D62" i="10" s="1"/>
  <c r="C63" i="10"/>
  <c r="D63" i="10" s="1"/>
  <c r="C64" i="10"/>
  <c r="D64" i="10" s="1"/>
  <c r="C65" i="10"/>
  <c r="D65" i="10"/>
  <c r="C66" i="10"/>
  <c r="D66" i="10"/>
  <c r="C67" i="10"/>
  <c r="D67" i="10"/>
  <c r="C68" i="10"/>
  <c r="D68" i="10" s="1"/>
  <c r="C69" i="10"/>
  <c r="D69" i="10" s="1"/>
  <c r="C70" i="10"/>
  <c r="D70" i="10" s="1"/>
  <c r="C71" i="10"/>
  <c r="D71" i="10"/>
  <c r="C72" i="10"/>
  <c r="D72" i="10"/>
  <c r="C73" i="10"/>
  <c r="D73" i="10"/>
  <c r="C74" i="10"/>
  <c r="D74" i="10" s="1"/>
  <c r="C75" i="10"/>
  <c r="D75" i="10" s="1"/>
  <c r="C76" i="10"/>
  <c r="D76" i="10" s="1"/>
  <c r="C77" i="10"/>
  <c r="D77" i="10"/>
  <c r="C78" i="10"/>
  <c r="D78" i="10"/>
  <c r="C79" i="10"/>
  <c r="D79" i="10"/>
  <c r="C80" i="10"/>
  <c r="D80" i="10" s="1"/>
  <c r="C81" i="10"/>
  <c r="D81" i="10" s="1"/>
  <c r="C82" i="10"/>
  <c r="D82" i="10" s="1"/>
  <c r="C83" i="10"/>
  <c r="D83" i="10"/>
  <c r="C84" i="10"/>
  <c r="D84" i="10"/>
  <c r="C85" i="10"/>
  <c r="D85" i="10"/>
  <c r="C86" i="10"/>
  <c r="D86" i="10"/>
  <c r="F92" i="10" s="1"/>
  <c r="H92" i="10" s="1"/>
  <c r="C87" i="10"/>
  <c r="D87" i="10"/>
  <c r="C88" i="10"/>
  <c r="D88" i="10"/>
  <c r="C89" i="10"/>
  <c r="D89" i="10"/>
  <c r="C90" i="10"/>
  <c r="D90" i="10" s="1"/>
  <c r="C91" i="10"/>
  <c r="D91" i="10"/>
  <c r="C92" i="10"/>
  <c r="D92" i="10"/>
  <c r="G92" i="10"/>
  <c r="C93" i="10"/>
  <c r="D93" i="10"/>
  <c r="C94" i="10"/>
  <c r="D94" i="10"/>
  <c r="C95" i="10"/>
  <c r="D95" i="10" s="1"/>
  <c r="C99" i="10"/>
  <c r="D99" i="10"/>
  <c r="C100" i="10"/>
  <c r="D100" i="10"/>
  <c r="C101" i="10"/>
  <c r="D101" i="10" s="1"/>
  <c r="C102" i="10"/>
  <c r="D102" i="10" s="1"/>
  <c r="C103" i="10"/>
  <c r="D103" i="10" s="1"/>
  <c r="C105" i="10"/>
  <c r="D105" i="10"/>
  <c r="C106" i="10"/>
  <c r="D106" i="10"/>
  <c r="C107" i="10"/>
  <c r="D107" i="10" s="1"/>
  <c r="C108" i="10"/>
  <c r="D108" i="10" s="1"/>
  <c r="C109" i="10"/>
  <c r="D109" i="10"/>
  <c r="C110" i="10"/>
  <c r="D110" i="10"/>
  <c r="C111" i="10"/>
  <c r="D111" i="10" s="1"/>
  <c r="C112" i="10"/>
  <c r="D112" i="10"/>
  <c r="C113" i="10"/>
  <c r="D113" i="10"/>
  <c r="C114" i="10"/>
  <c r="D114" i="10"/>
  <c r="C115" i="10"/>
  <c r="D115" i="10"/>
  <c r="C117" i="10"/>
  <c r="D117" i="10" s="1"/>
  <c r="C118" i="10"/>
  <c r="D118" i="10"/>
  <c r="C119" i="10"/>
  <c r="D119" i="10"/>
  <c r="C120" i="10"/>
  <c r="D120" i="10"/>
  <c r="C121" i="10"/>
  <c r="D121" i="10"/>
  <c r="C124" i="10"/>
  <c r="D124" i="10"/>
  <c r="C126" i="10"/>
  <c r="D126" i="10"/>
  <c r="C127" i="10"/>
  <c r="D127" i="10"/>
  <c r="C128" i="10"/>
  <c r="D128" i="10"/>
  <c r="C129" i="10"/>
  <c r="D129" i="10" s="1"/>
  <c r="C130" i="10"/>
  <c r="D130" i="10"/>
  <c r="C131" i="10"/>
  <c r="D131" i="10"/>
  <c r="C132" i="10"/>
  <c r="D132" i="10"/>
  <c r="C133" i="10"/>
  <c r="D133" i="10"/>
  <c r="C134" i="10"/>
  <c r="D134" i="10"/>
  <c r="C135" i="10"/>
  <c r="D135" i="10" s="1"/>
  <c r="C136" i="10"/>
  <c r="D136" i="10"/>
  <c r="C137" i="10"/>
  <c r="D137" i="10"/>
  <c r="C138" i="10"/>
  <c r="D138" i="10"/>
  <c r="C140" i="10"/>
  <c r="D140" i="10"/>
  <c r="C141" i="10"/>
  <c r="D141" i="10" s="1"/>
  <c r="C142" i="10"/>
  <c r="D142" i="10"/>
  <c r="C143" i="10"/>
  <c r="D143" i="10"/>
  <c r="C144" i="10"/>
  <c r="D144" i="10"/>
  <c r="C145" i="10"/>
  <c r="D145" i="10"/>
  <c r="C146" i="10"/>
  <c r="D146" i="10"/>
  <c r="C147" i="10"/>
  <c r="D147" i="10" s="1"/>
  <c r="C148" i="10"/>
  <c r="D148" i="10"/>
  <c r="C149" i="10"/>
  <c r="D149" i="10"/>
  <c r="C150" i="10"/>
  <c r="D150" i="10"/>
  <c r="C151" i="10"/>
  <c r="D151" i="10"/>
  <c r="C152" i="10"/>
  <c r="D152" i="10"/>
  <c r="C153" i="10"/>
  <c r="D153" i="10" s="1"/>
  <c r="C154" i="10"/>
  <c r="D154" i="10"/>
  <c r="C155" i="10"/>
  <c r="D155" i="10"/>
  <c r="C156" i="10"/>
  <c r="D156" i="10"/>
  <c r="C157" i="10"/>
  <c r="D157" i="10"/>
  <c r="C158" i="10"/>
  <c r="D158" i="10"/>
  <c r="C159" i="10"/>
  <c r="D159" i="10" s="1"/>
  <c r="C160" i="10"/>
  <c r="D160" i="10"/>
  <c r="C161" i="10"/>
  <c r="D161" i="10"/>
  <c r="C162" i="10"/>
  <c r="D162" i="10"/>
  <c r="C163" i="10"/>
  <c r="D163" i="10"/>
  <c r="C164" i="10"/>
  <c r="D164" i="10"/>
  <c r="C165" i="10"/>
  <c r="D165" i="10" s="1"/>
  <c r="C166" i="10"/>
  <c r="D166" i="10"/>
  <c r="C167" i="10"/>
  <c r="D167" i="10"/>
  <c r="C168" i="10"/>
  <c r="D168" i="10"/>
  <c r="C170" i="10"/>
  <c r="D170" i="10"/>
  <c r="C171" i="10"/>
  <c r="D171" i="10" s="1"/>
  <c r="C172" i="10"/>
  <c r="D172" i="10" s="1"/>
  <c r="C173" i="10"/>
  <c r="D173" i="10"/>
  <c r="C174" i="10"/>
  <c r="D174" i="10"/>
  <c r="C175" i="10"/>
  <c r="D175" i="10"/>
  <c r="C176" i="10"/>
  <c r="D176" i="10"/>
  <c r="C177" i="10"/>
  <c r="D177" i="10" s="1"/>
  <c r="C178" i="10"/>
  <c r="D178" i="10" s="1"/>
  <c r="C179" i="10"/>
  <c r="D179" i="10"/>
  <c r="C180" i="10"/>
  <c r="D180" i="10"/>
  <c r="C181" i="10"/>
  <c r="D181" i="10"/>
  <c r="C182" i="10"/>
  <c r="D182" i="10"/>
  <c r="C183" i="10"/>
  <c r="D183" i="10" s="1"/>
  <c r="C184" i="10"/>
  <c r="D184" i="10" s="1"/>
  <c r="C185" i="10"/>
  <c r="D185" i="10"/>
  <c r="C186" i="10"/>
  <c r="D186" i="10"/>
  <c r="C187" i="10"/>
  <c r="D187" i="10"/>
  <c r="C188" i="10"/>
  <c r="D188" i="10"/>
  <c r="C189" i="10"/>
  <c r="D189" i="10" s="1"/>
  <c r="C190" i="10"/>
  <c r="D190" i="10" s="1"/>
  <c r="C191" i="10"/>
  <c r="D191" i="10"/>
  <c r="C192" i="10"/>
  <c r="D192" i="10"/>
  <c r="C193" i="10"/>
  <c r="D193" i="10"/>
  <c r="G193" i="10"/>
  <c r="C194" i="10"/>
  <c r="D194" i="10"/>
  <c r="C195" i="10"/>
  <c r="D195" i="10"/>
  <c r="C196" i="10"/>
  <c r="D196" i="10"/>
  <c r="C197" i="10"/>
  <c r="D197" i="10"/>
  <c r="C198" i="10"/>
  <c r="D198" i="10" s="1"/>
  <c r="C199" i="10"/>
  <c r="D199" i="10" s="1"/>
  <c r="C200" i="10"/>
  <c r="D200" i="10"/>
  <c r="C201" i="10"/>
  <c r="D201" i="10"/>
  <c r="C202" i="10"/>
  <c r="D202" i="10"/>
  <c r="C203" i="10"/>
  <c r="D203" i="10"/>
  <c r="C204" i="10"/>
  <c r="D204" i="10" s="1"/>
  <c r="C205" i="10"/>
  <c r="D205" i="10" s="1"/>
  <c r="C206" i="10"/>
  <c r="D206" i="10"/>
  <c r="C207" i="10"/>
  <c r="D207" i="10"/>
  <c r="C208" i="10"/>
  <c r="D208" i="10"/>
  <c r="C209" i="10"/>
  <c r="D209" i="10"/>
  <c r="C210" i="10"/>
  <c r="D210" i="10" s="1"/>
  <c r="C211" i="10"/>
  <c r="D211" i="10"/>
  <c r="C212" i="10"/>
  <c r="D212" i="10"/>
  <c r="C213" i="10"/>
  <c r="D213" i="10"/>
  <c r="C214" i="10"/>
  <c r="D214" i="10"/>
  <c r="C215" i="10"/>
  <c r="D215" i="10"/>
  <c r="C216" i="10"/>
  <c r="D216" i="10" s="1"/>
  <c r="C217" i="10"/>
  <c r="D217" i="10"/>
  <c r="G217" i="10"/>
  <c r="C218" i="10"/>
  <c r="D218" i="10"/>
  <c r="C219" i="10"/>
  <c r="D219" i="10"/>
  <c r="C220" i="10"/>
  <c r="F224" i="10" s="1"/>
  <c r="H224" i="10" s="1"/>
  <c r="D220" i="10"/>
  <c r="C221" i="10"/>
  <c r="D221" i="10" s="1"/>
  <c r="C222" i="10"/>
  <c r="D222" i="10" s="1"/>
  <c r="C223" i="10"/>
  <c r="D223" i="10" s="1"/>
  <c r="C224" i="10"/>
  <c r="D224" i="10"/>
  <c r="G224" i="10"/>
  <c r="E77" i="4"/>
  <c r="F84" i="10" l="1"/>
  <c r="F217" i="10"/>
  <c r="H217" i="10" s="1"/>
  <c r="F193" i="10"/>
  <c r="H193" i="10" s="1"/>
  <c r="C6" i="4"/>
  <c r="C5" i="4"/>
  <c r="C4" i="4"/>
  <c r="C3" i="4"/>
  <c r="C2" i="4"/>
  <c r="D36" i="4" s="1"/>
  <c r="F12" i="4" l="1"/>
  <c r="F13" i="4"/>
  <c r="F11" i="4"/>
  <c r="D212" i="9"/>
  <c r="D121" i="9"/>
  <c r="E88" i="3"/>
  <c r="G84" i="10" s="1"/>
  <c r="H84" i="10" s="1"/>
  <c r="D284" i="9"/>
  <c r="D268" i="9"/>
  <c r="D249" i="9"/>
  <c r="D239" i="9"/>
  <c r="D187" i="9"/>
  <c r="D98" i="9"/>
  <c r="D87" i="9"/>
  <c r="D50" i="9"/>
  <c r="D42" i="9"/>
  <c r="E121" i="9"/>
  <c r="F121" i="9"/>
  <c r="G121" i="9"/>
  <c r="H121" i="9"/>
  <c r="I121" i="9"/>
  <c r="J121" i="9"/>
  <c r="K121" i="9"/>
  <c r="L121" i="9"/>
  <c r="N121" i="9"/>
  <c r="O121" i="9"/>
  <c r="C284" i="9"/>
  <c r="E187" i="9"/>
  <c r="F187" i="9"/>
  <c r="G187" i="9"/>
  <c r="H187" i="9"/>
  <c r="I187" i="9"/>
  <c r="J187" i="9"/>
  <c r="K187" i="9"/>
  <c r="L187" i="9"/>
  <c r="N187" i="9"/>
  <c r="O187" i="9"/>
  <c r="C186" i="9"/>
  <c r="C142" i="9"/>
  <c r="B46" i="11"/>
  <c r="B28" i="11"/>
  <c r="F14" i="4" s="1"/>
  <c r="C67" i="4" s="1"/>
  <c r="F67" i="4" s="1"/>
  <c r="E80" i="4"/>
  <c r="F22" i="4"/>
  <c r="C86" i="4" s="1"/>
  <c r="D86" i="4"/>
  <c r="C120" i="9"/>
  <c r="C119" i="9"/>
  <c r="F23" i="4"/>
  <c r="B5" i="6"/>
  <c r="E22" i="3" l="1"/>
  <c r="C25" i="10" s="1"/>
  <c r="D25" i="10" s="1"/>
  <c r="C64" i="4"/>
  <c r="E64" i="4"/>
  <c r="C63" i="4"/>
  <c r="E63" i="4"/>
  <c r="C62" i="4"/>
  <c r="E62" i="4"/>
  <c r="E86" i="4"/>
  <c r="F86" i="4" s="1"/>
  <c r="C70" i="4"/>
  <c r="E70" i="4" s="1"/>
  <c r="C69" i="4"/>
  <c r="E69" i="4" s="1"/>
  <c r="C80" i="4"/>
  <c r="C73" i="4"/>
  <c r="E73" i="4" s="1"/>
  <c r="C74" i="4"/>
  <c r="E74" i="4" s="1"/>
  <c r="C39" i="4"/>
  <c r="E39" i="4" s="1"/>
  <c r="F39" i="4" s="1"/>
  <c r="C29" i="9"/>
  <c r="C32" i="9"/>
  <c r="C33" i="9"/>
  <c r="C34" i="9"/>
  <c r="C35" i="9"/>
  <c r="C36" i="9"/>
  <c r="C37" i="9"/>
  <c r="C39" i="9"/>
  <c r="C40" i="9"/>
  <c r="C41" i="9"/>
  <c r="C23" i="9"/>
  <c r="C22" i="9"/>
  <c r="E50" i="3" l="1"/>
  <c r="C50" i="10" s="1"/>
  <c r="D50" i="10" s="1"/>
  <c r="F50" i="10" s="1"/>
  <c r="F88" i="4"/>
  <c r="E71" i="4"/>
  <c r="F71" i="4" s="1"/>
  <c r="E75" i="4"/>
  <c r="E76" i="4" s="1"/>
  <c r="E78" i="4" s="1"/>
  <c r="E81" i="4" s="1"/>
  <c r="E82" i="4" s="1"/>
  <c r="F64" i="4"/>
  <c r="C21" i="9"/>
  <c r="F82" i="4" l="1"/>
  <c r="F78" i="4"/>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6" i="7"/>
  <c r="D23" i="7"/>
  <c r="D38" i="7" s="1"/>
  <c r="C20" i="9" l="1"/>
  <c r="E18" i="3"/>
  <c r="C21" i="10" s="1"/>
  <c r="D21" i="10" s="1"/>
  <c r="E17" i="3"/>
  <c r="C20" i="10" s="1"/>
  <c r="D20" i="10" s="1"/>
  <c r="F20" i="4"/>
  <c r="C43" i="4" s="1"/>
  <c r="E43" i="4" s="1"/>
  <c r="C22" i="5"/>
  <c r="C16" i="5"/>
  <c r="C12" i="5"/>
  <c r="C11" i="5"/>
  <c r="C10" i="5"/>
  <c r="E155" i="3"/>
  <c r="C139" i="10" s="1"/>
  <c r="D139" i="10" s="1"/>
  <c r="B5" i="3"/>
  <c r="C154" i="9" l="1"/>
  <c r="F16" i="4"/>
  <c r="C50" i="4" s="1"/>
  <c r="F19" i="4"/>
  <c r="C41" i="4" s="1"/>
  <c r="E41" i="4" s="1"/>
  <c r="F41" i="4" s="1"/>
  <c r="F21" i="4"/>
  <c r="F15" i="4"/>
  <c r="F17" i="4"/>
  <c r="F18"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E12" i="3"/>
  <c r="C15" i="10" s="1"/>
  <c r="D15" i="10" s="1"/>
  <c r="E50" i="4"/>
  <c r="F50" i="4" s="1"/>
  <c r="C38" i="9"/>
  <c r="C60" i="4"/>
  <c r="E60" i="4" s="1"/>
  <c r="C56" i="4"/>
  <c r="E56" i="4" s="1"/>
  <c r="F56" i="4" s="1"/>
  <c r="C51" i="4"/>
  <c r="E51" i="4" s="1"/>
  <c r="F51" i="4" s="1"/>
  <c r="E27" i="3" s="1"/>
  <c r="C30" i="10" s="1"/>
  <c r="D30" i="10" s="1"/>
  <c r="C52" i="4"/>
  <c r="C45" i="4"/>
  <c r="E51" i="3"/>
  <c r="G50" i="10" s="1"/>
  <c r="H50" i="10" s="1"/>
  <c r="E126" i="3"/>
  <c r="E132" i="3"/>
  <c r="C116" i="10" s="1"/>
  <c r="D116" i="10" s="1"/>
  <c r="E32" i="3" l="1"/>
  <c r="C35" i="10" s="1"/>
  <c r="D35" i="10" s="1"/>
  <c r="C28" i="9"/>
  <c r="C32" i="10"/>
  <c r="D32" i="10" s="1"/>
  <c r="E26" i="3"/>
  <c r="C25" i="9"/>
  <c r="E52" i="4"/>
  <c r="F52" i="4" s="1"/>
  <c r="E28" i="3" s="1"/>
  <c r="C31" i="10" s="1"/>
  <c r="D31" i="10" s="1"/>
  <c r="F45" i="4"/>
  <c r="E45" i="4"/>
  <c r="C31" i="9"/>
  <c r="C131" i="9"/>
  <c r="C125" i="9"/>
  <c r="C49" i="9"/>
  <c r="F60" i="4"/>
  <c r="B56" i="11"/>
  <c r="B52" i="11"/>
  <c r="B4" i="9"/>
  <c r="B4" i="7"/>
  <c r="B4" i="6"/>
  <c r="B4" i="5"/>
  <c r="B4" i="3"/>
  <c r="E200" i="3"/>
  <c r="E199" i="3"/>
  <c r="E174" i="3"/>
  <c r="B6" i="9"/>
  <c r="B5" i="9"/>
  <c r="B3" i="9"/>
  <c r="B2" i="9"/>
  <c r="B6" i="7"/>
  <c r="B5" i="7"/>
  <c r="B3" i="7"/>
  <c r="B2" i="7"/>
  <c r="B6" i="6"/>
  <c r="B3" i="6"/>
  <c r="B2" i="6"/>
  <c r="B6" i="5"/>
  <c r="B5" i="5"/>
  <c r="B3" i="5"/>
  <c r="B2" i="5"/>
  <c r="B6" i="3"/>
  <c r="B3" i="3"/>
  <c r="B2" i="3"/>
  <c r="A2" i="11"/>
  <c r="C29" i="10" l="1"/>
  <c r="D29" i="10" s="1"/>
  <c r="E138" i="3"/>
  <c r="E25" i="3"/>
  <c r="E31" i="3"/>
  <c r="F84" i="4"/>
  <c r="C27" i="9"/>
  <c r="E139" i="3"/>
  <c r="C123" i="10" s="1"/>
  <c r="D123" i="10" s="1"/>
  <c r="C26" i="9"/>
  <c r="E141" i="3"/>
  <c r="C125" i="10" s="1"/>
  <c r="D125" i="10" s="1"/>
  <c r="C173" i="9"/>
  <c r="C199" i="9"/>
  <c r="C198" i="9"/>
  <c r="C50" i="9"/>
  <c r="C87" i="9"/>
  <c r="C122" i="10" l="1"/>
  <c r="D122" i="10" s="1"/>
  <c r="C137" i="9"/>
  <c r="C30" i="9"/>
  <c r="C34" i="10"/>
  <c r="D34" i="10" s="1"/>
  <c r="C24" i="9"/>
  <c r="C28" i="10"/>
  <c r="D28" i="10" s="1"/>
  <c r="E19" i="3"/>
  <c r="C22" i="10" s="1"/>
  <c r="D22" i="10" s="1"/>
  <c r="F45" i="10" s="1"/>
  <c r="C138" i="9"/>
  <c r="C11" i="9"/>
  <c r="C140" i="9"/>
  <c r="C16" i="9"/>
  <c r="C17" i="9"/>
  <c r="E249" i="9"/>
  <c r="F249" i="9"/>
  <c r="G249" i="9"/>
  <c r="H249" i="9"/>
  <c r="I249" i="9"/>
  <c r="J249" i="9"/>
  <c r="K249" i="9"/>
  <c r="L249" i="9"/>
  <c r="N249" i="9"/>
  <c r="O249" i="9"/>
  <c r="E239" i="9"/>
  <c r="F239" i="9"/>
  <c r="G239" i="9"/>
  <c r="H239" i="9"/>
  <c r="I239" i="9"/>
  <c r="J239" i="9"/>
  <c r="K239" i="9"/>
  <c r="L239" i="9"/>
  <c r="N239" i="9"/>
  <c r="O239" i="9"/>
  <c r="E212" i="9"/>
  <c r="F212" i="9"/>
  <c r="G212" i="9"/>
  <c r="H212" i="9"/>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E43" i="3" l="1"/>
  <c r="G45" i="10" s="1"/>
  <c r="C18" i="9"/>
  <c r="C42" i="9" s="1"/>
  <c r="C100" i="9" s="1"/>
  <c r="E253" i="9"/>
  <c r="J100" i="9"/>
  <c r="M25" i="9" s="1"/>
  <c r="L100" i="9"/>
  <c r="C27" i="5"/>
  <c r="B9" i="6" s="1"/>
  <c r="F100" i="9"/>
  <c r="E100" i="9"/>
  <c r="D100" i="9"/>
  <c r="O100" i="9"/>
  <c r="K253" i="9"/>
  <c r="N100" i="9"/>
  <c r="J253" i="9"/>
  <c r="H100" i="9"/>
  <c r="G100" i="9"/>
  <c r="D253" i="9"/>
  <c r="N253" i="9"/>
  <c r="K100" i="9"/>
  <c r="I100" i="9"/>
  <c r="H253" i="9"/>
  <c r="F253" i="9"/>
  <c r="L253" i="9"/>
  <c r="I253" i="9"/>
  <c r="G253" i="9"/>
  <c r="O253" i="9"/>
  <c r="H45" i="10" l="1"/>
  <c r="D255" i="9"/>
  <c r="M19" i="9"/>
  <c r="M56" i="9"/>
  <c r="I255" i="9"/>
  <c r="I286" i="9" s="1"/>
  <c r="D286" i="9"/>
  <c r="D290" i="9" s="1"/>
  <c r="M30" i="9"/>
  <c r="M41" i="9"/>
  <c r="M70" i="9"/>
  <c r="M32" i="9"/>
  <c r="M16" i="9"/>
  <c r="M90" i="9"/>
  <c r="M78" i="9"/>
  <c r="M65" i="9"/>
  <c r="M274" i="9"/>
  <c r="M85" i="9"/>
  <c r="M81" i="9"/>
  <c r="M18" i="9"/>
  <c r="M27" i="9"/>
  <c r="M38" i="9"/>
  <c r="M46" i="9"/>
  <c r="M57" i="9"/>
  <c r="M11" i="9"/>
  <c r="M82" i="9"/>
  <c r="M31" i="9"/>
  <c r="M261" i="9"/>
  <c r="M281" i="9"/>
  <c r="M278" i="9"/>
  <c r="M262" i="9"/>
  <c r="M275" i="9"/>
  <c r="M280" i="9"/>
  <c r="M276" i="9"/>
  <c r="M75" i="9"/>
  <c r="M12" i="9"/>
  <c r="M29" i="9"/>
  <c r="M96" i="9"/>
  <c r="M67" i="9"/>
  <c r="M64" i="9"/>
  <c r="M77" i="9"/>
  <c r="M66" i="9"/>
  <c r="M48" i="9"/>
  <c r="M86" i="9"/>
  <c r="M40" i="9"/>
  <c r="M54" i="9"/>
  <c r="M23" i="9"/>
  <c r="M260" i="9"/>
  <c r="M266" i="9"/>
  <c r="M267" i="9"/>
  <c r="M282" i="9"/>
  <c r="M259" i="9"/>
  <c r="M279" i="9"/>
  <c r="M277" i="9"/>
  <c r="M271" i="9"/>
  <c r="M91" i="9"/>
  <c r="M59" i="9"/>
  <c r="M95" i="9"/>
  <c r="M33" i="9"/>
  <c r="M58" i="9"/>
  <c r="M94" i="9"/>
  <c r="M71" i="9"/>
  <c r="M84" i="9"/>
  <c r="M80" i="9"/>
  <c r="M28" i="9"/>
  <c r="M61" i="9"/>
  <c r="M69" i="9"/>
  <c r="M36" i="9"/>
  <c r="F255" i="9"/>
  <c r="F286" i="9" s="1"/>
  <c r="J255" i="9"/>
  <c r="J286" i="9" s="1"/>
  <c r="M272" i="9"/>
  <c r="M273" i="9"/>
  <c r="M270" i="9"/>
  <c r="M264" i="9"/>
  <c r="M263" i="9"/>
  <c r="M283" i="9"/>
  <c r="M45" i="9"/>
  <c r="M53" i="9"/>
  <c r="M26" i="9"/>
  <c r="M74" i="9"/>
  <c r="M35" i="9"/>
  <c r="M63" i="9"/>
  <c r="M49" i="9"/>
  <c r="M39" i="9"/>
  <c r="M47" i="9"/>
  <c r="M17" i="9"/>
  <c r="M92" i="9"/>
  <c r="M76" i="9"/>
  <c r="M72" i="9"/>
  <c r="M34" i="9"/>
  <c r="M93" i="9"/>
  <c r="M55" i="9"/>
  <c r="M97" i="9"/>
  <c r="M83" i="9"/>
  <c r="M15" i="9"/>
  <c r="M37"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E109" i="3"/>
  <c r="C96" i="10" s="1"/>
  <c r="D96" i="10" s="1"/>
  <c r="E185" i="3"/>
  <c r="C169" i="10" s="1"/>
  <c r="D169" i="10" s="1"/>
  <c r="F171" i="10" s="1"/>
  <c r="E101" i="3" l="1"/>
  <c r="C184" i="9"/>
  <c r="C108" i="9"/>
  <c r="G290" i="9"/>
  <c r="H288" i="9" s="1"/>
  <c r="E248" i="3"/>
  <c r="E238" i="3"/>
  <c r="E240" i="3" s="1"/>
  <c r="E206" i="3"/>
  <c r="E213" i="3" s="1"/>
  <c r="E182" i="3"/>
  <c r="E181" i="3"/>
  <c r="E180" i="3"/>
  <c r="E179" i="3"/>
  <c r="E176" i="3"/>
  <c r="E175" i="3"/>
  <c r="E170" i="3"/>
  <c r="E169" i="3"/>
  <c r="E168" i="3"/>
  <c r="E163" i="3"/>
  <c r="E158" i="3"/>
  <c r="E157" i="3"/>
  <c r="E148" i="3"/>
  <c r="E188" i="3" s="1"/>
  <c r="E111" i="3"/>
  <c r="C98" i="10" s="1"/>
  <c r="D98" i="10" s="1"/>
  <c r="E110" i="3"/>
  <c r="A3" i="3"/>
  <c r="A5" i="3"/>
  <c r="A6" i="3"/>
  <c r="A2" i="3"/>
  <c r="G171" i="10" l="1"/>
  <c r="H171" i="10" s="1"/>
  <c r="E122" i="3"/>
  <c r="C97" i="10"/>
  <c r="D97" i="10" s="1"/>
  <c r="C179" i="9"/>
  <c r="C174" i="9"/>
  <c r="C181" i="9"/>
  <c r="C178" i="9"/>
  <c r="C247" i="9"/>
  <c r="C249" i="9" s="1"/>
  <c r="C157" i="9"/>
  <c r="C156" i="9"/>
  <c r="C169" i="9"/>
  <c r="C168" i="9"/>
  <c r="C167" i="9"/>
  <c r="C205" i="9"/>
  <c r="C212" i="9" s="1"/>
  <c r="C237" i="9"/>
  <c r="C239" i="9" s="1"/>
  <c r="C162" i="9"/>
  <c r="C110" i="9"/>
  <c r="C175" i="9"/>
  <c r="C109" i="9"/>
  <c r="C180" i="9"/>
  <c r="C116" i="9"/>
  <c r="C147" i="9"/>
  <c r="B11" i="6"/>
  <c r="H290" i="9"/>
  <c r="I288" i="9" s="1"/>
  <c r="E250" i="3"/>
  <c r="G108" i="10" l="1"/>
  <c r="E252" i="3"/>
  <c r="E254" i="3" s="1"/>
  <c r="G6" i="10"/>
  <c r="F108" i="10"/>
  <c r="F226" i="10" s="1"/>
  <c r="F6" i="10"/>
  <c r="C187" i="9"/>
  <c r="C121" i="9"/>
  <c r="I290" i="9"/>
  <c r="J288" i="9" s="1"/>
  <c r="H108" i="10" l="1"/>
  <c r="C251" i="9"/>
  <c r="C253" i="9" s="1"/>
  <c r="C255" i="9" s="1"/>
  <c r="C286" i="9" s="1"/>
  <c r="G226" i="10"/>
  <c r="H226" i="10" s="1"/>
  <c r="H6" i="10"/>
  <c r="J290" i="9"/>
  <c r="K288" i="9" s="1"/>
  <c r="B13" i="6"/>
  <c r="B15" i="6" s="1"/>
  <c r="E256" i="3"/>
  <c r="M187" i="9" l="1"/>
  <c r="K290" i="9"/>
  <c r="L288" i="9" s="1"/>
  <c r="M253" i="9" l="1"/>
  <c r="M255" i="9" s="1"/>
  <c r="M286" i="9" s="1"/>
  <c r="L290" i="9"/>
  <c r="M288" i="9" s="1"/>
  <c r="M290" i="9" l="1"/>
  <c r="N288" i="9" s="1"/>
  <c r="N290" i="9" s="1"/>
  <c r="O288" i="9" s="1"/>
  <c r="O290" i="9" s="1"/>
</calcChain>
</file>

<file path=xl/sharedStrings.xml><?xml version="1.0" encoding="utf-8"?>
<sst xmlns="http://schemas.openxmlformats.org/spreadsheetml/2006/main" count="1223" uniqueCount="664">
  <si>
    <t>STEPS FOR COMPLETING THE BUDGET TEMPLATE</t>
  </si>
  <si>
    <t xml:space="preserve">The Non-DEIS/DEIS budget workbook has been combined into one budget workbook for the 26/27 year. </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</si>
  <si>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</si>
  <si>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</si>
  <si>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</si>
  <si>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</si>
  <si>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</si>
  <si>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</si>
  <si>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</si>
  <si>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</si>
  <si>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</si>
  <si>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</si>
  <si>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</si>
  <si>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</si>
  <si>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</si>
  <si>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</si>
  <si>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</si>
  <si>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</si>
  <si>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</si>
  <si>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</si>
  <si>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</si>
  <si>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</si>
  <si>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</si>
  <si>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</si>
  <si>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</si>
  <si>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</si>
  <si>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</si>
  <si>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</si>
  <si>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</si>
  <si>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</si>
  <si>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</si>
  <si>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</si>
  <si>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</si>
  <si>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</si>
  <si>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</si>
  <si>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</si>
  <si>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</si>
  <si>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</si>
  <si>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rPr>
        <b/>
        <sz val="16"/>
        <color rgb="FF000000"/>
        <rFont val="Calibri"/>
        <family val="2"/>
        <scheme val="minor"/>
      </rPr>
      <t xml:space="preserve">Voluntary Secondary School: 
</t>
    </r>
    <r>
      <rPr>
        <b/>
        <sz val="16"/>
        <color rgb="FFFF0000"/>
        <rFont val="Calibri"/>
        <family val="2"/>
        <scheme val="minor"/>
      </rPr>
      <t>Non-DEIS/DEIS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</si>
  <si>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</si>
  <si>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</si>
  <si>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</si>
  <si>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</si>
  <si>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</si>
  <si>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</si>
  <si>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</si>
  <si>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</si>
  <si>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</si>
  <si>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</si>
  <si>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</si>
  <si>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</si>
  <si>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</si>
  <si>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Science Support Grant (Physics &amp; Chemistry/Physics/ Chemistry/ Biology/Agricultural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</si>
  <si>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</si>
  <si>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</si>
  <si>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</si>
  <si>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</si>
  <si>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</si>
  <si>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</si>
  <si>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</si>
  <si>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</si>
  <si>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</si>
  <si>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</si>
  <si>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Enrolment @ 30th Sept 25</t>
  </si>
  <si>
    <t>3. ICT Grant Calculation - Select DEIS/NON DEIS from the drop down in yellow cell below</t>
  </si>
  <si>
    <t>DEIS</t>
  </si>
  <si>
    <t>NON DEIS</t>
  </si>
  <si>
    <t>4. Teacher Information:</t>
  </si>
  <si>
    <t>Number of teachers opted out for supervision and substitution:</t>
  </si>
  <si>
    <t>Pre 01/01/2011</t>
  </si>
  <si>
    <t>Post 31/12/2010</t>
  </si>
  <si>
    <t>5. Grant adjustment for School Secretary paid on DE payroll</t>
  </si>
  <si>
    <r>
      <t xml:space="preserve">The ancillary-related grant funding, including SSSF and Secretary Grants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</si>
  <si>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total salary's for all secretaries now paid on the Department payroll. The grant's mentioned above will be automatically adjusted for the amount you enter in this box</t>
  </si>
  <si>
    <t>6. Cash at Bank Estimated</t>
  </si>
  <si>
    <t>Estimate what the balances on the Bank accounts should be, based on current information, previous experience.</t>
  </si>
  <si>
    <t xml:space="preserve">Current Account Balance </t>
  </si>
  <si>
    <t xml:space="preserve">Deposit Account Balance </t>
  </si>
  <si>
    <t xml:space="preserve">Other Investments           </t>
  </si>
  <si>
    <t>7   Debtors:</t>
  </si>
  <si>
    <r>
      <t xml:space="preserve">Estimate the amounts owing </t>
    </r>
    <r>
      <rPr>
        <b/>
        <sz val="12"/>
        <color rgb="FF000000"/>
        <rFont val="Calibri"/>
        <family val="2"/>
        <scheme val="minor"/>
      </rPr>
      <t>to</t>
    </r>
    <r>
      <rPr>
        <sz val="12"/>
        <color rgb="FF000000"/>
        <rFont val="Calibri"/>
        <family val="2"/>
        <scheme val="minor"/>
      </rPr>
      <t xml:space="preserve"> the School </t>
    </r>
  </si>
  <si>
    <t>8. Creditors:</t>
  </si>
  <si>
    <r>
      <t xml:space="preserve">Estimate the amount owing </t>
    </r>
    <r>
      <rPr>
        <b/>
        <sz val="12"/>
        <color rgb="FF000000"/>
        <rFont val="Calibri"/>
        <family val="2"/>
        <scheme val="minor"/>
      </rPr>
      <t>by</t>
    </r>
    <r>
      <rPr>
        <sz val="12"/>
        <color rgb="FF000000"/>
        <rFont val="Calibri"/>
        <family val="2"/>
        <scheme val="minor"/>
      </rPr>
      <t xml:space="preserve"> the School </t>
    </r>
  </si>
  <si>
    <t>9. Financial Reports:</t>
  </si>
  <si>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</si>
  <si>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</si>
  <si>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</si>
  <si>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</si>
  <si>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</si>
  <si>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</si>
  <si>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</si>
  <si>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</si>
  <si>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</si>
  <si>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</si>
  <si>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</si>
  <si>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</si>
  <si>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</si>
  <si>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</si>
  <si>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</si>
  <si>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</si>
  <si>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</si>
  <si>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</si>
  <si>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</si>
  <si>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</si>
  <si>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</si>
  <si>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</si>
  <si>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</si>
  <si>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</si>
  <si>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</si>
  <si>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</si>
  <si>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</si>
  <si>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</si>
  <si>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</si>
  <si>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</si>
  <si>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</si>
  <si>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</si>
  <si>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</si>
  <si>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</si>
  <si>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</si>
  <si>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</si>
  <si>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</si>
  <si>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</si>
  <si>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</si>
  <si>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</si>
  <si>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</si>
  <si>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</si>
  <si>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</si>
  <si>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</si>
  <si>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</si>
  <si>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</si>
  <si>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</si>
  <si>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</si>
  <si>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</si>
  <si>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</si>
  <si>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</si>
  <si>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</si>
  <si>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</si>
  <si>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</si>
  <si>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</si>
  <si>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</si>
  <si>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</si>
  <si>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</si>
  <si>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</si>
  <si>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</si>
  <si>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</si>
  <si>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</si>
  <si>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</si>
  <si>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</si>
  <si>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</si>
  <si>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 xml:space="preserve">Caretaker Grant (Max. €19,075) </t>
  </si>
  <si>
    <t xml:space="preserve">€34 basic grant only for schools that have reached an enrolment of 200 pupils. Type ZERO if it is an established school that has never reached an enrolment of 200 pupils
</t>
  </si>
  <si>
    <t>Equalisation</t>
  </si>
  <si>
    <t>Secretary Grant (Max. €23,275)</t>
  </si>
  <si>
    <t xml:space="preserve"> €40 basic grant only for schools that have reached an enrolment of 200 pupils. Type ZERO if it is an established school that has never reached an enrolment of 200 pupils
</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</si>
  <si>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</si>
  <si>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</si>
  <si>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</si>
  <si>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t xml:space="preserve">Support Services(Min. €44,900)                                                                                                  </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</si>
  <si>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</si>
  <si>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</si>
  <si>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</si>
  <si>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</si>
  <si>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</si>
  <si>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</si>
  <si>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</si>
  <si>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</si>
  <si>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</si>
  <si>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</si>
  <si>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</si>
  <si>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</si>
  <si>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</si>
  <si>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</si>
  <si>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</si>
  <si>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</si>
  <si>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</si>
  <si>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Materials/Equipment/Parental Involvement Grant Income</t>
  </si>
  <si>
    <t>Applies to primary schools with the Early Start pre-school programme (matched with 4311)</t>
  </si>
  <si>
    <t xml:space="preserve">Early Start Programme Capitation 
</t>
  </si>
  <si>
    <t>Applies to primary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</si>
  <si>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</si>
  <si>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</si>
  <si>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</si>
  <si>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</si>
  <si>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</si>
  <si>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</si>
  <si>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</si>
  <si>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</si>
  <si>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</si>
  <si>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</si>
  <si>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</si>
  <si>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</si>
  <si>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</si>
  <si>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</si>
  <si>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</si>
  <si>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e.g. New curriculum grants expected i.e senior cycle redevelopment grant</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</si>
  <si>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</si>
  <si>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</si>
  <si>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</si>
  <si>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</si>
  <si>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</si>
  <si>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</si>
  <si>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</si>
  <si>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</si>
  <si>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</si>
  <si>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</si>
  <si>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</si>
  <si>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</si>
  <si>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</si>
  <si>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</si>
  <si>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</si>
  <si>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</si>
  <si>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</si>
  <si>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</si>
  <si>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</si>
  <si>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</si>
  <si>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</si>
  <si>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</si>
  <si>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</si>
  <si>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</si>
  <si>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 E.g Attendance Support Grant</t>
  </si>
  <si>
    <t>Standardised Testing Grant</t>
  </si>
  <si>
    <t xml:space="preserve">Applies to Primary Schools (matched with 4917) </t>
  </si>
  <si>
    <t xml:space="preserve">Summer Provision Grant                         </t>
  </si>
  <si>
    <t>Applies to school's that intend to run the summer provision programme. Base grant amount of what was received in prior year</t>
  </si>
  <si>
    <t>Bus Escort Grant</t>
  </si>
  <si>
    <t>Enter estimate of grant to employ a bus escort. Based on bus escort gross wages plus ER PRSI. Add 4.3% for administration allowance (being 5% of gross wages before holiday pay &amp; ER PRSI). (Matched to 4196 expense code).</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</si>
  <si>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</si>
  <si>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</si>
  <si>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</si>
  <si>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</si>
  <si>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</si>
  <si>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</si>
  <si>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</si>
  <si>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</si>
  <si>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</si>
  <si>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 xml:space="preserve">If applicable, enter grant amount based on previous year if it is a recurring grant </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</si>
  <si>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</si>
  <si>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</si>
  <si>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</si>
  <si>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</si>
  <si>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</si>
  <si>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</si>
  <si>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</si>
  <si>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</si>
  <si>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</si>
  <si>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</si>
  <si>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</si>
  <si>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</si>
  <si>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</si>
  <si>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</si>
  <si>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</si>
  <si>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</si>
  <si>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</si>
  <si>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</si>
  <si>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</si>
  <si>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</si>
  <si>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</si>
  <si>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</si>
  <si>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</si>
  <si>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</si>
  <si>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</si>
  <si>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</si>
  <si>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</si>
  <si>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</si>
  <si>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</si>
  <si>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</si>
  <si>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</si>
  <si>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</si>
  <si>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</si>
  <si>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</si>
  <si>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</si>
  <si>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</si>
  <si>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</si>
  <si>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</si>
  <si>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</si>
  <si>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</si>
  <si>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</si>
  <si>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</si>
  <si>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</si>
  <si>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</si>
  <si>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</si>
  <si>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</si>
  <si>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</si>
  <si>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</si>
  <si>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</si>
  <si>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</si>
  <si>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</si>
  <si>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</si>
  <si>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</si>
  <si>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</si>
  <si>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</si>
  <si>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</si>
  <si>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</si>
  <si>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</si>
  <si>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</si>
  <si>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</si>
  <si>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</si>
  <si>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</si>
  <si>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</si>
  <si>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</si>
  <si>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</si>
  <si>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</si>
  <si>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</si>
  <si>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</si>
  <si>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</si>
  <si>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</si>
  <si>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</si>
  <si>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</si>
  <si>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</si>
  <si>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</si>
  <si>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</si>
  <si>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</si>
  <si>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</si>
  <si>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</si>
  <si>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</si>
  <si>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</si>
  <si>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</si>
  <si>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</si>
  <si>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</si>
  <si>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</si>
  <si>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</si>
  <si>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</si>
  <si>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</si>
  <si>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</si>
  <si>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</si>
  <si>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</si>
  <si>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</si>
  <si>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</si>
  <si>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</si>
  <si>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</si>
  <si>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</si>
  <si>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</si>
  <si>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</si>
  <si>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</si>
  <si>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</si>
  <si>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</si>
  <si>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</si>
  <si>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</si>
  <si>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</si>
  <si>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</si>
  <si>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</si>
  <si>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Estimate amount based on gross wages plus ER PRSI (see also 4928 expense code)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</si>
  <si>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</si>
  <si>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</si>
  <si>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</si>
  <si>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</si>
  <si>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</si>
  <si>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</si>
  <si>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</si>
  <si>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</si>
  <si>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 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</si>
  <si>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</si>
  <si>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</si>
  <si>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</si>
  <si>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</si>
  <si>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</si>
  <si>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</si>
  <si>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</si>
  <si>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</si>
  <si>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</si>
  <si>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</si>
  <si>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</si>
  <si>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</si>
  <si>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</si>
  <si>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</si>
  <si>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</si>
  <si>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</si>
  <si>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</si>
  <si>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</si>
  <si>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</si>
  <si>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</si>
  <si>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</si>
  <si>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</si>
  <si>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</si>
  <si>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</si>
  <si>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Examples include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</si>
  <si>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</si>
  <si>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</si>
  <si>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</si>
  <si>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</si>
  <si>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</si>
  <si>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</si>
  <si>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</si>
  <si>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</si>
  <si>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</si>
  <si>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</si>
  <si>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</si>
  <si>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</si>
  <si>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</si>
  <si>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</si>
  <si>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</si>
  <si>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</si>
  <si>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</si>
  <si>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</si>
  <si>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</si>
  <si>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</si>
  <si>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Estimate based on previous year (Fee Charging Schools only)</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</si>
  <si>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</si>
  <si>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</si>
  <si>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</si>
  <si>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</si>
  <si>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</si>
  <si>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</si>
  <si>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</si>
  <si>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</si>
  <si>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</si>
  <si>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</si>
  <si>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</si>
  <si>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</si>
  <si>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</si>
  <si>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</si>
  <si>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</si>
  <si>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</si>
  <si>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</si>
  <si>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</si>
  <si>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</si>
  <si>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</si>
  <si>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</si>
  <si>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</si>
  <si>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</si>
  <si>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</si>
  <si>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</si>
  <si>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</si>
  <si>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</si>
  <si>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</si>
  <si>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</si>
  <si>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</si>
  <si>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</si>
  <si>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</si>
  <si>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</si>
  <si>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</si>
  <si>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</si>
  <si>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</si>
  <si>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</si>
  <si>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</si>
  <si>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</si>
  <si>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</si>
  <si>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</si>
  <si>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</si>
  <si>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</si>
  <si>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</si>
  <si>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F117</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</si>
  <si>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</si>
  <si>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</si>
  <si>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</si>
  <si>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</si>
  <si>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</si>
  <si>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</si>
  <si>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</si>
  <si>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</si>
  <si>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</si>
  <si>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</si>
  <si>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</si>
  <si>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</si>
  <si>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</si>
  <si>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</si>
  <si>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</si>
  <si>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</si>
  <si>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</si>
  <si>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</si>
  <si>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</si>
  <si>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</si>
  <si>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</si>
  <si>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</si>
  <si>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</si>
  <si>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</si>
  <si>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</si>
  <si>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</si>
  <si>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</si>
  <si>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</si>
  <si>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</si>
  <si>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</si>
  <si>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</si>
  <si>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</si>
  <si>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</si>
  <si>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</si>
  <si>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</si>
  <si>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</si>
  <si>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</si>
  <si>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</si>
  <si>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</si>
  <si>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</si>
  <si>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</si>
  <si>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</si>
  <si>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</si>
  <si>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</si>
  <si>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</si>
  <si>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</si>
  <si>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</si>
  <si>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</si>
  <si>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</si>
  <si>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</si>
  <si>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</si>
  <si>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</si>
  <si>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</si>
  <si>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</si>
  <si>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</si>
  <si>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</si>
  <si>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</si>
  <si>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</si>
  <si>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</si>
  <si>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</si>
  <si>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</si>
  <si>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</si>
  <si>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</si>
  <si>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</si>
  <si>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</si>
  <si>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</si>
  <si>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</si>
  <si>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</si>
  <si>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</si>
  <si>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</si>
  <si>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</si>
  <si>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</si>
  <si>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</si>
  <si>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</si>
  <si>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</si>
  <si>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</si>
  <si>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</si>
  <si>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</si>
  <si>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</si>
  <si>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</si>
  <si>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</si>
  <si>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This is set at 5% of overall expenditure, excluding expenditure from ring-fenced monies.</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</si>
  <si>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</si>
  <si>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</si>
  <si>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</si>
  <si>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</si>
  <si>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</si>
  <si>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</si>
  <si>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</si>
  <si>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</si>
  <si>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</si>
  <si>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</si>
  <si>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</si>
  <si>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</si>
  <si>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</si>
  <si>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</si>
  <si>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</si>
  <si>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</si>
  <si>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</si>
  <si>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</si>
  <si>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</si>
  <si>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</si>
  <si>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</si>
  <si>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</si>
  <si>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</si>
  <si>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</si>
  <si>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</si>
  <si>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</si>
  <si>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</si>
  <si>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</si>
  <si>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</si>
  <si>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</si>
  <si>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</si>
  <si>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</si>
  <si>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pupils union contrib)</t>
  </si>
  <si>
    <t>Parents Funding</t>
  </si>
  <si>
    <t>Trustees/Patron contribution</t>
  </si>
  <si>
    <t>Other (sports grant, lottery etc.)</t>
  </si>
  <si>
    <t>Capital Donations/Funding Income</t>
  </si>
  <si>
    <t>Fixtures Fitting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</si>
  <si>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</si>
  <si>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</si>
  <si>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</si>
  <si>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</si>
  <si>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</si>
  <si>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</si>
  <si>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</si>
  <si>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</si>
  <si>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</si>
  <si>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</si>
  <si>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</si>
  <si>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</si>
  <si>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</si>
  <si>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</si>
  <si>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</si>
  <si>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</si>
  <si>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</si>
  <si>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</si>
  <si>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</si>
  <si>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</si>
  <si>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</si>
  <si>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</si>
  <si>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</si>
  <si>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</si>
  <si>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</si>
  <si>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</si>
  <si>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</si>
  <si>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</si>
  <si>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</si>
  <si>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</si>
  <si>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</si>
  <si>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 xml:space="preserve">Early Start Programme Capitation </t>
  </si>
  <si>
    <t>Total Department of Education Income</t>
  </si>
  <si>
    <t>Other Employer Pension Expense </t>
  </si>
  <si>
    <t>Early Start Programme Materials/Equipment/Parental Involvement Expenses</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</si>
  <si>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</si>
  <si>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</si>
  <si>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</si>
  <si>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</si>
  <si>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</si>
  <si>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</si>
  <si>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</si>
  <si>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</si>
  <si>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</si>
  <si>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</si>
  <si>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</si>
  <si>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</si>
  <si>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</si>
  <si>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</si>
  <si>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</si>
  <si>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</si>
  <si>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</si>
  <si>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</si>
  <si>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</si>
  <si>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</si>
  <si>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</si>
  <si>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</si>
  <si>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</si>
  <si>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</si>
  <si>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</si>
  <si>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</si>
  <si>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</si>
  <si>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</si>
  <si>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</si>
  <si>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</si>
  <si>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</si>
  <si>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</si>
  <si>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</si>
  <si>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</si>
  <si>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</si>
  <si>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</si>
  <si>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</si>
  <si>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</si>
  <si>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</si>
  <si>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</si>
  <si>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</si>
  <si>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</si>
  <si>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</si>
  <si>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</si>
  <si>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</si>
  <si>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</si>
  <si>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</si>
  <si>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</si>
  <si>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</si>
  <si>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</si>
  <si>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</si>
  <si>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</si>
  <si>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</si>
  <si>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</si>
  <si>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</si>
  <si>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</si>
  <si>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</si>
  <si>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</si>
  <si>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</si>
  <si>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</si>
  <si>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</si>
  <si>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</si>
  <si>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</si>
  <si>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</si>
  <si>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</si>
  <si>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</si>
  <si>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Type school roll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</si>
</sst>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s>
  <fonts count="49"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5">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13" borderId="0" xfId="0" applyFont="1" applyFill="1" applyAlignment="1">
      <alignment horizontal="left" vertical="top"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0" fontId="3" fillId="0" borderId="0" xfId="0" applyFont="1" applyAlignment="1" applyProtection="1">
      <alignment horizontal="left" vertical="top"/>
      <protection locked="0"/>
    </xf>
    <xf numFmtId="166" fontId="3" fillId="0" borderId="0" xfId="0" applyNumberFormat="1" applyFont="1" applyAlignment="1">
      <alignment horizontal="left" vertical="top"/>
    </xf>
    <xf numFmtId="0" fontId="0" fillId="0" borderId="0" xfId="0" applyAlignment="1" applyProtection="1">
      <alignment horizontal="left" vertical="top"/>
      <protection locked="0"/>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0" xfId="4" applyNumberFormat="1" applyFont="1" applyFill="1" applyBorder="1" applyAlignment="1" applyProtection="1">
      <alignment horizontal="left" vertical="top"/>
      <protection locked="0"/>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3" fillId="0" borderId="19"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7"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7" fillId="0" borderId="4" xfId="0" applyFont="1" applyBorder="1" applyAlignment="1">
      <alignment horizontal="left" vertical="center" wrapText="1"/>
    </xf>
    <xf numFmtId="0" fontId="17" fillId="0" borderId="19" xfId="0" applyFont="1" applyBorder="1" applyAlignment="1">
      <alignment horizontal="left" vertical="top" wrapText="1"/>
    </xf>
    <xf numFmtId="0" fontId="2" fillId="0" borderId="1" xfId="0" applyFont="1" applyBorder="1" applyAlignment="1">
      <alignmen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164" fontId="9" fillId="0" borderId="0" xfId="0" applyNumberFormat="1" applyFont="1" applyAlignment="1">
      <alignment horizontal="center"/>
    </xf>
    <xf numFmtId="166" fontId="3" fillId="0" borderId="0" xfId="4" applyNumberFormat="1" applyFont="1" applyAlignment="1" applyProtection="1">
      <alignment horizontal="left" vertical="top"/>
    </xf>
    <xf numFmtId="0" fontId="3" fillId="0" borderId="0" xfId="4" applyNumberFormat="1" applyFont="1" applyAlignment="1" applyProtection="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166" fontId="0" fillId="0" borderId="38" xfId="0" applyNumberFormat="1" applyBorder="1" applyAlignment="1">
      <alignment horizontal="left" vertical="top"/>
    </xf>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166" fontId="0" fillId="0" borderId="38" xfId="5" applyNumberFormat="1" applyFont="1" applyFill="1" applyBorder="1" applyAlignment="1" applyProtection="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0" fillId="0" borderId="19" xfId="0" applyNumberFormat="1" applyBorder="1"/>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8" fillId="0" borderId="0" xfId="0" applyFont="1" applyAlignment="1">
      <alignment vertical="center"/>
    </xf>
    <xf numFmtId="164" fontId="30" fillId="0" borderId="16" xfId="0" applyNumberFormat="1" applyFont="1" applyBorder="1" applyAlignment="1">
      <alignment horizontal="left" vertical="top"/>
    </xf>
    <xf numFmtId="0" fontId="32" fillId="0" borderId="112" xfId="0" applyFont="1" applyBorder="1"/>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vertical="top"/>
    </xf>
    <xf numFmtId="0" fontId="0" fillId="0" borderId="2" xfId="0" applyBorder="1" applyAlignment="1">
      <alignment vertical="top"/>
    </xf>
    <xf numFmtId="0" fontId="0" fillId="0" borderId="3" xfId="0"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6" fillId="4" borderId="1" xfId="0" applyFont="1" applyFill="1" applyBorder="1" applyAlignment="1">
      <alignment horizontal="left" vertical="top"/>
    </xf>
    <xf numFmtId="0" fontId="3" fillId="0" borderId="2" xfId="0" applyFont="1"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3" fillId="0" borderId="3"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15"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3219450</xdr:colOff>
      <xdr:row>40</xdr:row>
      <xdr:rowOff>678180</xdr:rowOff>
    </xdr:from>
    <xdr:to>
      <xdr:col>0</xdr:col>
      <xdr:colOff>3937635</xdr:colOff>
      <xdr:row>40</xdr:row>
      <xdr:rowOff>678180</xdr:rowOff>
    </xdr:to>
    <xdr:cxnSp macro="">
      <xdr:nvCxnSpPr>
        <xdr:cNvPr id="3" name="Straight Arrow Connector 2">
          <a:extLst>
            <a:ext uri="{FF2B5EF4-FFF2-40B4-BE49-F238E27FC236}">
              <a16:creationId xmlns:a16="http://schemas.microsoft.com/office/drawing/2014/main" id="{1F0EAF20-3FBD-213C-DE9E-B6717D3745D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40"/>
  <sheetViews>
    <sheetView zoomScale="90" zoomScaleNormal="90" workbookViewId="0">
      <selection activeCell="B2" sqref="B2"/>
    </sheetView>
  </sheetViews>
  <sheetFormatPr defaultColWidth="8.85546875" defaultRowHeight="15.75" x14ac:dyDescent="0.25"/>
  <cols>
    <col min="1" max="1" width="8.85546875" style="18"/>
    <col min="2" max="2" width="122.85546875" style="37" customWidth="1"/>
    <col min="3" max="3" width="8.85546875" style="18"/>
    <col min="4" max="4" width="72.85546875" style="37" customWidth="1"/>
    <col min="5" max="5" width="8.85546875" style="18"/>
    <col min="6" max="6" width="11.42578125" style="18" customWidth="1"/>
    <col min="7" max="16384" width="8.85546875" style="18"/>
  </cols>
  <sheetData>
    <row r="2" spans="1:2" ht="21" x14ac:dyDescent="0.25">
      <c r="A2" s="144"/>
      <c r="B2" s="169" t="s">
        <v>0</v>
      </c>
    </row>
    <row r="3" spans="1:2" x14ac:dyDescent="0.25">
      <c r="A3" s="144"/>
      <c r="B3" s="390" t="s">
        <v>1</v>
      </c>
    </row>
    <row r="4" spans="1:2" x14ac:dyDescent="0.25">
      <c r="A4" s="144"/>
    </row>
    <row r="5" spans="1:2" x14ac:dyDescent="0.25">
      <c r="B5" s="122" t="s">
        <v>2</v>
      </c>
    </row>
    <row r="6" spans="1:2" ht="66" customHeight="1" x14ac:dyDescent="0.25">
      <c r="B6" s="145" t="s">
        <v>3</v>
      </c>
    </row>
    <row r="7" spans="1:2" x14ac:dyDescent="0.25">
      <c r="B7" s="145"/>
    </row>
    <row r="8" spans="1:2" x14ac:dyDescent="0.25">
      <c r="B8" s="122" t="s">
        <v>4</v>
      </c>
    </row>
    <row r="9" spans="1:2" x14ac:dyDescent="0.25">
      <c r="B9" s="145" t="s">
        <v>5</v>
      </c>
    </row>
    <row r="10" spans="1:2" ht="8.25" customHeight="1" x14ac:dyDescent="0.25">
      <c r="B10" s="145" t="s">
        <v>6</v>
      </c>
    </row>
    <row r="11" spans="1:2" x14ac:dyDescent="0.25">
      <c r="B11" s="145" t="s">
        <v>7</v>
      </c>
    </row>
    <row r="12" spans="1:2" ht="11.25" customHeight="1" x14ac:dyDescent="0.25">
      <c r="B12" s="122" t="s">
        <v>6</v>
      </c>
    </row>
    <row r="13" spans="1:2" x14ac:dyDescent="0.25">
      <c r="B13" s="122" t="s">
        <v>8</v>
      </c>
    </row>
    <row r="14" spans="1:2" ht="49.15" customHeight="1" x14ac:dyDescent="0.25">
      <c r="B14" s="145" t="s">
        <v>9</v>
      </c>
    </row>
    <row r="15" spans="1:2" x14ac:dyDescent="0.25">
      <c r="B15" s="122" t="s">
        <v>10</v>
      </c>
    </row>
    <row r="16" spans="1:2" ht="36" customHeight="1" x14ac:dyDescent="0.25">
      <c r="B16" s="146" t="s">
        <v>11</v>
      </c>
    </row>
    <row r="17" spans="2:2" x14ac:dyDescent="0.25">
      <c r="B17" s="122" t="s">
        <v>12</v>
      </c>
    </row>
    <row r="18" spans="2:2" ht="32.25" customHeight="1" x14ac:dyDescent="0.25">
      <c r="B18" s="146" t="s">
        <v>13</v>
      </c>
    </row>
    <row r="19" spans="2:2" ht="33.6" customHeight="1" x14ac:dyDescent="0.25">
      <c r="B19" s="145" t="s">
        <v>14</v>
      </c>
    </row>
    <row r="20" spans="2:2" ht="31.5" x14ac:dyDescent="0.25">
      <c r="B20" s="145" t="s">
        <v>15</v>
      </c>
    </row>
    <row r="21" spans="2:2" x14ac:dyDescent="0.25">
      <c r="B21" s="122" t="s">
        <v>16</v>
      </c>
    </row>
    <row r="22" spans="2:2" x14ac:dyDescent="0.25">
      <c r="B22" s="145" t="s">
        <v>17</v>
      </c>
    </row>
    <row r="23" spans="2:2" x14ac:dyDescent="0.25">
      <c r="B23" s="122" t="s">
        <v>18</v>
      </c>
    </row>
    <row r="24" spans="2:2" ht="35.450000000000003" customHeight="1" x14ac:dyDescent="0.25">
      <c r="B24" s="145" t="s">
        <v>19</v>
      </c>
    </row>
    <row r="25" spans="2:2" ht="31.5" x14ac:dyDescent="0.25">
      <c r="B25" s="145" t="s">
        <v>19</v>
      </c>
    </row>
    <row r="26" spans="2:2" x14ac:dyDescent="0.25">
      <c r="B26" s="443" t="s">
        <v>20</v>
      </c>
    </row>
    <row r="27" spans="2:2" x14ac:dyDescent="0.25">
      <c r="B27" s="145" t="s">
        <v>21</v>
      </c>
    </row>
    <row r="28" spans="2:2" x14ac:dyDescent="0.25">
      <c r="B28" s="145" t="s">
        <v>22</v>
      </c>
    </row>
    <row r="29" spans="2:2" x14ac:dyDescent="0.25">
      <c r="B29" s="122" t="s">
        <v>23</v>
      </c>
    </row>
    <row r="30" spans="2:2" ht="31.5" x14ac:dyDescent="0.25">
      <c r="B30" s="145" t="s">
        <v>24</v>
      </c>
    </row>
    <row r="31" spans="2:2" x14ac:dyDescent="0.25">
      <c r="B31" s="147" t="s">
        <v>25</v>
      </c>
    </row>
    <row r="32" spans="2:2" ht="31.5" x14ac:dyDescent="0.25">
      <c r="B32" s="146" t="s">
        <v>26</v>
      </c>
    </row>
    <row r="33" spans="1:4" ht="18.75" customHeight="1" x14ac:dyDescent="0.25">
      <c r="B33" s="147" t="s">
        <v>27</v>
      </c>
    </row>
    <row r="34" spans="1:4" ht="31.5" x14ac:dyDescent="0.25">
      <c r="B34" s="146" t="s">
        <v>28</v>
      </c>
    </row>
    <row r="35" spans="1:4" ht="31.5" x14ac:dyDescent="0.25">
      <c r="B35" s="146" t="s">
        <v>29</v>
      </c>
      <c r="D35" s="150"/>
    </row>
    <row r="36" spans="1:4" ht="31.5" x14ac:dyDescent="0.25">
      <c r="A36" s="148"/>
      <c r="B36" s="147" t="s">
        <v>30</v>
      </c>
    </row>
    <row r="37" spans="1:4" x14ac:dyDescent="0.25">
      <c r="A37" s="148"/>
      <c r="B37" s="149" t="s">
        <v>31</v>
      </c>
    </row>
    <row r="38" spans="1:4" x14ac:dyDescent="0.25">
      <c r="A38" s="148"/>
      <c r="B38" s="149" t="s">
        <v>32</v>
      </c>
    </row>
    <row r="39" spans="1:4" x14ac:dyDescent="0.25">
      <c r="A39" s="148"/>
      <c r="B39" s="149" t="s">
        <v>33</v>
      </c>
    </row>
    <row r="40" spans="1:4" x14ac:dyDescent="0.25">
      <c r="A40" s="148"/>
      <c r="B40" s="149"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tabSelected="1" zoomScaleNormal="100" workbookViewId="0">
      <selection activeCell="B14" sqref="B14"/>
    </sheetView>
  </sheetViews>
  <sheetFormatPr defaultColWidth="8.85546875" defaultRowHeight="15.75" x14ac:dyDescent="0.25"/>
  <cols>
    <col min="1" max="1" width="68.28515625" style="120" customWidth="1"/>
    <col min="2" max="2" width="50.28515625" style="120" customWidth="1"/>
    <col min="3" max="8" width="8.85546875" style="120"/>
    <col min="9" max="9" width="8.85546875" style="120" hidden="1" customWidth="1"/>
    <col min="10" max="10" width="8.85546875" style="120" customWidth="1"/>
    <col min="11" max="16384" width="8.85546875" style="120"/>
  </cols>
  <sheetData>
    <row r="1" spans="1:3" ht="21.75" thickBot="1" x14ac:dyDescent="0.3">
      <c r="A1" s="545" t="s">
        <v>35</v>
      </c>
      <c r="B1" s="546"/>
      <c r="C1" s="127"/>
    </row>
    <row r="2" spans="1:3" ht="21" x14ac:dyDescent="0.25">
      <c r="A2" s="137" t="str">
        <f>'2.Budget Grant Calculation'!B2</f>
        <v>Budget Year:</v>
      </c>
      <c r="B2" s="152" t="s">
        <v>36</v>
      </c>
      <c r="C2" s="129"/>
    </row>
    <row r="3" spans="1:3" ht="42.75" thickBot="1" x14ac:dyDescent="0.3">
      <c r="A3" s="128" t="s">
        <v>37</v>
      </c>
      <c r="B3" s="448" t="s">
        <v>38</v>
      </c>
      <c r="C3" s="129"/>
    </row>
    <row r="4" spans="1:3" ht="21" x14ac:dyDescent="0.25">
      <c r="A4" s="137"/>
      <c r="B4" s="152"/>
      <c r="C4" s="129"/>
    </row>
    <row r="5" spans="1:3" ht="21" x14ac:dyDescent="0.25">
      <c r="A5" s="137" t="s">
        <v>39</v>
      </c>
      <c r="B5" s="152"/>
      <c r="C5" s="129"/>
    </row>
    <row r="6" spans="1:3" ht="21" x14ac:dyDescent="0.25">
      <c r="A6" s="138" t="s">
        <v>40</v>
      </c>
      <c r="B6" s="145" t="s">
        <v>41</v>
      </c>
      <c r="C6" s="129"/>
    </row>
    <row r="7" spans="1:3" ht="21" x14ac:dyDescent="0.25">
      <c r="A7" s="138" t="s">
        <v>42</v>
      </c>
      <c r="B7" s="145" t="s">
        <v>43</v>
      </c>
      <c r="C7" s="129"/>
    </row>
    <row r="8" spans="1:3" ht="21" x14ac:dyDescent="0.25">
      <c r="A8" s="138" t="s">
        <v>44</v>
      </c>
      <c r="B8" s="145" t="s">
        <v>663</v>
      </c>
      <c r="C8" s="129"/>
    </row>
    <row r="9" spans="1:3" ht="21" x14ac:dyDescent="0.25">
      <c r="A9" s="137"/>
      <c r="B9" s="152"/>
      <c r="C9" s="129"/>
    </row>
    <row r="10" spans="1:3" x14ac:dyDescent="0.25">
      <c r="A10" s="121"/>
      <c r="B10" s="122"/>
      <c r="C10" s="52"/>
    </row>
    <row r="11" spans="1:3" ht="18.75" x14ac:dyDescent="0.25">
      <c r="A11" s="119" t="s">
        <v>45</v>
      </c>
      <c r="B11" s="119" t="s">
        <v>46</v>
      </c>
    </row>
    <row r="12" spans="1:3" ht="16.5" thickBot="1" x14ac:dyDescent="0.3">
      <c r="A12" s="549" t="s">
        <v>47</v>
      </c>
      <c r="B12" s="550"/>
    </row>
    <row r="13" spans="1:3" ht="24" customHeight="1" x14ac:dyDescent="0.25">
      <c r="A13" s="130" t="s">
        <v>48</v>
      </c>
      <c r="B13" s="153"/>
    </row>
    <row r="14" spans="1:3" ht="22.15" customHeight="1" x14ac:dyDescent="0.25">
      <c r="A14" s="131" t="s">
        <v>49</v>
      </c>
      <c r="B14" s="154"/>
    </row>
    <row r="15" spans="1:3" ht="31.5" x14ac:dyDescent="0.25">
      <c r="A15" s="131" t="s">
        <v>50</v>
      </c>
      <c r="B15" s="154"/>
    </row>
    <row r="16" spans="1:3" ht="31.5" x14ac:dyDescent="0.25">
      <c r="A16" s="132" t="s">
        <v>51</v>
      </c>
      <c r="B16" s="154"/>
    </row>
    <row r="17" spans="1:9" ht="35.450000000000003" customHeight="1" x14ac:dyDescent="0.25">
      <c r="A17" s="447" t="s">
        <v>52</v>
      </c>
      <c r="B17" s="154"/>
    </row>
    <row r="18" spans="1:9" ht="47.25" x14ac:dyDescent="0.25">
      <c r="A18" s="133" t="s">
        <v>53</v>
      </c>
      <c r="B18" s="154"/>
    </row>
    <row r="19" spans="1:9" ht="31.5" x14ac:dyDescent="0.25">
      <c r="A19" s="132" t="s">
        <v>54</v>
      </c>
      <c r="B19" s="154"/>
    </row>
    <row r="20" spans="1:9" x14ac:dyDescent="0.25">
      <c r="A20" s="178" t="s">
        <v>55</v>
      </c>
      <c r="B20" s="179"/>
    </row>
    <row r="21" spans="1:9" ht="32.25" thickBot="1" x14ac:dyDescent="0.3">
      <c r="A21" s="134" t="s">
        <v>56</v>
      </c>
      <c r="B21" s="155"/>
    </row>
    <row r="22" spans="1:9" x14ac:dyDescent="0.25">
      <c r="A22" s="170"/>
      <c r="B22" s="170"/>
    </row>
    <row r="23" spans="1:9" ht="18.75" x14ac:dyDescent="0.25">
      <c r="A23" s="119" t="s">
        <v>57</v>
      </c>
      <c r="B23" s="119" t="s">
        <v>58</v>
      </c>
    </row>
    <row r="24" spans="1:9" ht="16.5" thickBot="1" x14ac:dyDescent="0.3">
      <c r="A24" s="120" t="s">
        <v>59</v>
      </c>
      <c r="B24" s="170"/>
    </row>
    <row r="25" spans="1:9" x14ac:dyDescent="0.25">
      <c r="A25" s="386" t="s">
        <v>60</v>
      </c>
      <c r="B25" s="383"/>
      <c r="D25" s="304"/>
    </row>
    <row r="26" spans="1:9" x14ac:dyDescent="0.25">
      <c r="A26" s="384" t="s">
        <v>61</v>
      </c>
      <c r="B26" s="385"/>
      <c r="D26" s="304"/>
    </row>
    <row r="27" spans="1:9" ht="31.5" x14ac:dyDescent="0.25">
      <c r="A27" s="384" t="s">
        <v>62</v>
      </c>
      <c r="B27" s="385"/>
    </row>
    <row r="28" spans="1:9" ht="20.45" customHeight="1" thickBot="1" x14ac:dyDescent="0.3">
      <c r="A28" s="387" t="s">
        <v>63</v>
      </c>
      <c r="B28" s="388">
        <f>B25+B26+B27</f>
        <v>0</v>
      </c>
    </row>
    <row r="29" spans="1:9" x14ac:dyDescent="0.25">
      <c r="A29" s="170"/>
      <c r="B29" s="170"/>
    </row>
    <row r="30" spans="1:9" ht="18.75" x14ac:dyDescent="0.25">
      <c r="A30" s="450" t="s">
        <v>64</v>
      </c>
      <c r="B30" s="170"/>
      <c r="C30"/>
      <c r="D30"/>
      <c r="I30" s="120" t="s">
        <v>65</v>
      </c>
    </row>
    <row r="31" spans="1:9" x14ac:dyDescent="0.25">
      <c r="A31" s="451" t="s">
        <v>65</v>
      </c>
      <c r="B31" s="452">
        <f>IF(A31="DEIS",B13*33.22+2000,B13*30.2+2000)</f>
        <v>2000</v>
      </c>
      <c r="C31"/>
      <c r="D31"/>
      <c r="I31" s="120" t="s">
        <v>66</v>
      </c>
    </row>
    <row r="32" spans="1:9" x14ac:dyDescent="0.25">
      <c r="A32" s="170"/>
      <c r="B32" s="170"/>
    </row>
    <row r="33" spans="1:4" ht="18.75" x14ac:dyDescent="0.25">
      <c r="A33" s="119" t="s">
        <v>67</v>
      </c>
      <c r="B33" s="156"/>
    </row>
    <row r="34" spans="1:4" ht="16.5" thickBot="1" x14ac:dyDescent="0.3">
      <c r="A34" s="543" t="s">
        <v>68</v>
      </c>
      <c r="B34" s="544"/>
    </row>
    <row r="35" spans="1:4" x14ac:dyDescent="0.25">
      <c r="A35" s="130" t="s">
        <v>69</v>
      </c>
      <c r="B35" s="153"/>
    </row>
    <row r="36" spans="1:4" ht="16.5" thickBot="1" x14ac:dyDescent="0.3">
      <c r="A36" s="135" t="s">
        <v>70</v>
      </c>
      <c r="B36" s="155"/>
    </row>
    <row r="37" spans="1:4" x14ac:dyDescent="0.25">
      <c r="A37" s="123"/>
      <c r="B37" s="156"/>
    </row>
    <row r="38" spans="1:4" ht="35.450000000000003" customHeight="1" x14ac:dyDescent="0.25">
      <c r="A38" s="547" t="s">
        <v>71</v>
      </c>
      <c r="B38" s="548"/>
    </row>
    <row r="39" spans="1:4" ht="99" customHeight="1" x14ac:dyDescent="0.25">
      <c r="A39" s="544" t="s">
        <v>72</v>
      </c>
      <c r="B39" s="551"/>
    </row>
    <row r="40" spans="1:4" ht="16.5" thickBot="1" x14ac:dyDescent="0.3"/>
    <row r="41" spans="1:4" ht="63.6" customHeight="1" thickBot="1" x14ac:dyDescent="0.3">
      <c r="A41" s="449" t="s">
        <v>73</v>
      </c>
      <c r="B41" s="160"/>
      <c r="D41" s="389"/>
    </row>
    <row r="42" spans="1:4" x14ac:dyDescent="0.25">
      <c r="A42" s="125"/>
      <c r="B42" s="156"/>
    </row>
    <row r="43" spans="1:4" x14ac:dyDescent="0.25">
      <c r="A43" s="125"/>
      <c r="B43" s="156"/>
    </row>
    <row r="44" spans="1:4" ht="18.75" x14ac:dyDescent="0.25">
      <c r="A44" s="119" t="s">
        <v>74</v>
      </c>
      <c r="B44" s="156"/>
    </row>
    <row r="45" spans="1:4" x14ac:dyDescent="0.25">
      <c r="A45" s="123"/>
      <c r="B45" s="156"/>
    </row>
    <row r="46" spans="1:4" ht="32.25" thickBot="1" x14ac:dyDescent="0.35">
      <c r="A46" s="125" t="s">
        <v>75</v>
      </c>
      <c r="B46" s="35" t="str">
        <f>'1.Budget Preparation Info'!B11</f>
        <v>01st September 2026</v>
      </c>
    </row>
    <row r="47" spans="1:4" x14ac:dyDescent="0.25">
      <c r="A47" s="130" t="s">
        <v>76</v>
      </c>
      <c r="B47" s="157"/>
    </row>
    <row r="48" spans="1:4" x14ac:dyDescent="0.25">
      <c r="A48" s="131" t="s">
        <v>77</v>
      </c>
      <c r="B48" s="158"/>
    </row>
    <row r="49" spans="1:2" ht="16.5" thickBot="1" x14ac:dyDescent="0.3">
      <c r="A49" s="135" t="s">
        <v>78</v>
      </c>
      <c r="B49" s="159"/>
    </row>
    <row r="50" spans="1:2" x14ac:dyDescent="0.25">
      <c r="A50" s="125"/>
      <c r="B50" s="156"/>
    </row>
    <row r="51" spans="1:2" ht="18.75" x14ac:dyDescent="0.3">
      <c r="A51" s="119" t="s">
        <v>79</v>
      </c>
      <c r="B51" s="35"/>
    </row>
    <row r="52" spans="1:2" ht="19.5" thickBot="1" x14ac:dyDescent="0.35">
      <c r="A52" s="123"/>
      <c r="B52" s="35" t="str">
        <f>'1.Budget Preparation Info'!B11</f>
        <v>01st September 2026</v>
      </c>
    </row>
    <row r="53" spans="1:2" ht="16.5" thickBot="1" x14ac:dyDescent="0.3">
      <c r="A53" s="136" t="s">
        <v>80</v>
      </c>
      <c r="B53" s="160"/>
    </row>
    <row r="54" spans="1:2" x14ac:dyDescent="0.25">
      <c r="A54" s="125"/>
      <c r="B54" s="156"/>
    </row>
    <row r="55" spans="1:2" ht="18.75" x14ac:dyDescent="0.25">
      <c r="A55" s="119" t="s">
        <v>81</v>
      </c>
      <c r="B55" s="156"/>
    </row>
    <row r="56" spans="1:2" ht="19.5" thickBot="1" x14ac:dyDescent="0.35">
      <c r="A56" s="123"/>
      <c r="B56" s="35" t="str">
        <f>'1.Budget Preparation Info'!B11</f>
        <v>01st September 2026</v>
      </c>
    </row>
    <row r="57" spans="1:2" ht="16.5" thickBot="1" x14ac:dyDescent="0.3">
      <c r="A57" s="136" t="s">
        <v>82</v>
      </c>
      <c r="B57" s="160"/>
    </row>
    <row r="58" spans="1:2" x14ac:dyDescent="0.25">
      <c r="A58" s="125"/>
      <c r="B58" s="156"/>
    </row>
    <row r="59" spans="1:2" ht="18.75" x14ac:dyDescent="0.25">
      <c r="A59" s="119" t="s">
        <v>83</v>
      </c>
      <c r="B59" s="156"/>
    </row>
    <row r="60" spans="1:2" x14ac:dyDescent="0.25">
      <c r="A60" s="125"/>
      <c r="B60" s="156"/>
    </row>
    <row r="61" spans="1:2" x14ac:dyDescent="0.25">
      <c r="A61" s="124" t="s">
        <v>84</v>
      </c>
      <c r="B61" s="124"/>
    </row>
    <row r="62" spans="1:2" x14ac:dyDescent="0.25">
      <c r="A62" s="125"/>
      <c r="B62" s="156"/>
    </row>
    <row r="63" spans="1:2" ht="18" x14ac:dyDescent="0.25">
      <c r="A63" s="126" t="s">
        <v>85</v>
      </c>
      <c r="B63" s="156"/>
    </row>
    <row r="64" spans="1:2" ht="18" x14ac:dyDescent="0.25">
      <c r="A64" s="126" t="s">
        <v>86</v>
      </c>
      <c r="B64" s="156"/>
    </row>
    <row r="65" spans="1:2" ht="18" x14ac:dyDescent="0.25">
      <c r="A65" s="126" t="s">
        <v>87</v>
      </c>
      <c r="B65" s="156"/>
    </row>
    <row r="66" spans="1:2" ht="18" x14ac:dyDescent="0.25">
      <c r="A66" s="126" t="s">
        <v>88</v>
      </c>
      <c r="B66" s="156"/>
    </row>
    <row r="67" spans="1:2" x14ac:dyDescent="0.25">
      <c r="A67" s="126" t="s">
        <v>89</v>
      </c>
      <c r="B67" s="156"/>
    </row>
    <row r="68" spans="1:2" x14ac:dyDescent="0.25">
      <c r="A68" s="126" t="s">
        <v>90</v>
      </c>
    </row>
  </sheetData>
  <mergeCells count="5">
    <mergeCell ref="A34:B34"/>
    <mergeCell ref="A1:B1"/>
    <mergeCell ref="A38:B38"/>
    <mergeCell ref="A12:B12"/>
    <mergeCell ref="A39:B39"/>
  </mergeCells>
  <dataValidations count="1">
    <dataValidation type="list" allowBlank="1" showInputMessage="1" showErrorMessage="1" sqref="A31" xr:uid="{5E95CC2D-FDB2-496D-9D8A-7C9EEC38C842}">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I89"/>
  <sheetViews>
    <sheetView zoomScaleNormal="100" workbookViewId="0">
      <selection activeCell="C5" sqref="C5"/>
    </sheetView>
  </sheetViews>
  <sheetFormatPr defaultColWidth="9.140625" defaultRowHeight="15" x14ac:dyDescent="0.25"/>
  <cols>
    <col min="1" max="1" width="1.7109375" style="101" customWidth="1"/>
    <col min="2" max="2" width="38.28515625" style="417" customWidth="1"/>
    <col min="3" max="3" width="15.42578125" style="101" customWidth="1"/>
    <col min="4" max="4" width="18.28515625" style="101" customWidth="1"/>
    <col min="5" max="5" width="16.7109375" style="421" customWidth="1"/>
    <col min="6" max="6" width="16.42578125" style="419" customWidth="1"/>
    <col min="7" max="7" width="13.7109375" style="423" bestFit="1" customWidth="1"/>
    <col min="8" max="8" width="47.42578125" style="424" customWidth="1"/>
    <col min="9" max="9" width="9.140625" style="101"/>
    <col min="10" max="10" width="26.7109375" style="101" customWidth="1"/>
    <col min="11" max="16384" width="9.140625" style="101"/>
  </cols>
  <sheetData>
    <row r="1" spans="2:8" s="18" customFormat="1" ht="24" thickBot="1" x14ac:dyDescent="0.3">
      <c r="B1" s="552" t="s">
        <v>91</v>
      </c>
      <c r="C1" s="552"/>
      <c r="D1" s="552"/>
      <c r="E1" s="552"/>
      <c r="F1" s="552"/>
      <c r="G1" s="453"/>
      <c r="H1" s="145"/>
    </row>
    <row r="2" spans="2:8" ht="21" x14ac:dyDescent="0.25">
      <c r="B2" s="137" t="s">
        <v>92</v>
      </c>
      <c r="C2" s="137" t="str">
        <f>'1.Budget Preparation Info'!B2</f>
        <v>2026/2027</v>
      </c>
      <c r="D2" s="137"/>
      <c r="E2" s="454"/>
      <c r="F2" s="454"/>
      <c r="H2" s="455"/>
    </row>
    <row r="3" spans="2:8" ht="21" x14ac:dyDescent="0.25">
      <c r="B3" s="137" t="s">
        <v>93</v>
      </c>
      <c r="C3" s="456" t="str">
        <f>'1.Budget Preparation Info'!B6</f>
        <v xml:space="preserve">Type school name </v>
      </c>
      <c r="D3" s="137"/>
      <c r="E3" s="454"/>
      <c r="F3" s="454"/>
      <c r="H3" s="455"/>
    </row>
    <row r="4" spans="2:8" ht="21" x14ac:dyDescent="0.25">
      <c r="B4" s="137" t="s">
        <v>42</v>
      </c>
      <c r="C4" s="456" t="str">
        <f>'1.Budget Preparation Info'!B7</f>
        <v>Type school address</v>
      </c>
      <c r="D4" s="137"/>
      <c r="E4" s="454"/>
      <c r="F4" s="454"/>
      <c r="H4" s="455"/>
    </row>
    <row r="5" spans="2:8" ht="21" x14ac:dyDescent="0.25">
      <c r="B5" s="137" t="s">
        <v>94</v>
      </c>
      <c r="C5" s="456" t="str">
        <f>'1.Budget Preparation Info'!B8</f>
        <v>Type school roll no.</v>
      </c>
      <c r="D5" s="137"/>
      <c r="E5" s="454"/>
      <c r="F5" s="454"/>
      <c r="H5" s="455"/>
    </row>
    <row r="6" spans="2:8" ht="21.75" thickBot="1" x14ac:dyDescent="0.3">
      <c r="B6" s="128" t="s">
        <v>37</v>
      </c>
      <c r="C6" s="457" t="str">
        <f>'1.Budget Preparation Info'!B3</f>
        <v>Voluntary Secondary School: 
Non-DEIS/DEIS School Budget</v>
      </c>
      <c r="D6" s="458"/>
      <c r="E6" s="459"/>
      <c r="F6" s="460"/>
    </row>
    <row r="8" spans="2:8" ht="15.75" thickBot="1" x14ac:dyDescent="0.3"/>
    <row r="9" spans="2:8" ht="43.9" customHeight="1" thickBot="1" x14ac:dyDescent="0.3">
      <c r="B9" s="558" t="s">
        <v>95</v>
      </c>
      <c r="C9" s="558"/>
      <c r="D9" s="558"/>
      <c r="E9" s="558"/>
      <c r="F9" s="558"/>
    </row>
    <row r="10" spans="2:8" ht="28.9" customHeight="1" x14ac:dyDescent="0.25">
      <c r="B10" s="461" t="s">
        <v>96</v>
      </c>
      <c r="C10" s="462"/>
      <c r="D10" s="462"/>
      <c r="E10" s="463"/>
      <c r="F10" s="464">
        <f>'1.Budget Preparation Info'!B13</f>
        <v>0</v>
      </c>
    </row>
    <row r="11" spans="2:8" ht="28.9" customHeight="1" x14ac:dyDescent="0.25">
      <c r="B11" s="465" t="s">
        <v>97</v>
      </c>
      <c r="C11" s="466"/>
      <c r="D11" s="467"/>
      <c r="E11" s="468"/>
      <c r="F11" s="469">
        <f>'1.Budget Preparation Info'!B25</f>
        <v>0</v>
      </c>
    </row>
    <row r="12" spans="2:8" ht="28.9" customHeight="1" x14ac:dyDescent="0.25">
      <c r="B12" s="465" t="s">
        <v>98</v>
      </c>
      <c r="C12" s="466"/>
      <c r="D12" s="467"/>
      <c r="E12" s="468"/>
      <c r="F12" s="469">
        <f>'1.Budget Preparation Info'!B26</f>
        <v>0</v>
      </c>
    </row>
    <row r="13" spans="2:8" ht="28.9" customHeight="1" x14ac:dyDescent="0.25">
      <c r="B13" s="465" t="s">
        <v>99</v>
      </c>
      <c r="C13" s="466"/>
      <c r="D13" s="467"/>
      <c r="E13" s="468"/>
      <c r="F13" s="469">
        <f>'1.Budget Preparation Info'!B27</f>
        <v>0</v>
      </c>
    </row>
    <row r="14" spans="2:8" ht="28.9" customHeight="1" x14ac:dyDescent="0.25">
      <c r="B14" s="465" t="s">
        <v>63</v>
      </c>
      <c r="C14" s="466"/>
      <c r="D14" s="467"/>
      <c r="E14" s="468"/>
      <c r="F14" s="469">
        <f>'1.Budget Preparation Info'!B28</f>
        <v>0</v>
      </c>
    </row>
    <row r="15" spans="2:8" ht="15.75" x14ac:dyDescent="0.25">
      <c r="B15" s="465" t="s">
        <v>100</v>
      </c>
      <c r="C15" s="467"/>
      <c r="D15" s="467"/>
      <c r="E15" s="468"/>
      <c r="F15" s="469">
        <f>'1.Budget Preparation Info'!B14</f>
        <v>0</v>
      </c>
    </row>
    <row r="16" spans="2:8" ht="15.75" x14ac:dyDescent="0.25">
      <c r="B16" s="465" t="s">
        <v>101</v>
      </c>
      <c r="C16" s="467"/>
      <c r="D16" s="467"/>
      <c r="E16" s="468"/>
      <c r="F16" s="469">
        <f>'1.Budget Preparation Info'!B15</f>
        <v>0</v>
      </c>
    </row>
    <row r="17" spans="2:8" ht="15.75" x14ac:dyDescent="0.25">
      <c r="B17" s="465" t="s">
        <v>102</v>
      </c>
      <c r="C17" s="467"/>
      <c r="D17" s="467"/>
      <c r="E17" s="468"/>
      <c r="F17" s="469">
        <f>'1.Budget Preparation Info'!B16</f>
        <v>0</v>
      </c>
    </row>
    <row r="18" spans="2:8" ht="38.450000000000003" customHeight="1" x14ac:dyDescent="0.25">
      <c r="B18" s="470" t="s">
        <v>103</v>
      </c>
      <c r="C18" s="559" t="s">
        <v>104</v>
      </c>
      <c r="D18" s="559"/>
      <c r="E18" s="560"/>
      <c r="F18" s="469">
        <f>'1.Budget Preparation Info'!B17</f>
        <v>0</v>
      </c>
    </row>
    <row r="19" spans="2:8" ht="51.75" customHeight="1" x14ac:dyDescent="0.25">
      <c r="B19" s="465" t="s">
        <v>105</v>
      </c>
      <c r="C19" s="553" t="s">
        <v>106</v>
      </c>
      <c r="D19" s="553"/>
      <c r="E19" s="468"/>
      <c r="F19" s="469">
        <f>'1.Budget Preparation Info'!B18</f>
        <v>0</v>
      </c>
    </row>
    <row r="20" spans="2:8" ht="15.75" x14ac:dyDescent="0.25">
      <c r="B20" s="465" t="s">
        <v>107</v>
      </c>
      <c r="C20" s="467"/>
      <c r="D20" s="467"/>
      <c r="E20" s="468"/>
      <c r="F20" s="469">
        <f>'1.Budget Preparation Info'!B19</f>
        <v>0</v>
      </c>
    </row>
    <row r="21" spans="2:8" ht="15.75" customHeight="1" x14ac:dyDescent="0.25">
      <c r="B21" s="465" t="s">
        <v>108</v>
      </c>
      <c r="C21" s="553" t="s">
        <v>109</v>
      </c>
      <c r="D21" s="553"/>
      <c r="E21" s="468"/>
      <c r="F21" s="469">
        <f>'1.Budget Preparation Info'!B20</f>
        <v>0</v>
      </c>
    </row>
    <row r="22" spans="2:8" ht="15.75" x14ac:dyDescent="0.25">
      <c r="B22" s="465" t="s">
        <v>110</v>
      </c>
      <c r="C22" s="553"/>
      <c r="D22" s="553"/>
      <c r="E22" s="468"/>
      <c r="F22" s="469">
        <f>'1.Budget Preparation Info'!B21</f>
        <v>0</v>
      </c>
    </row>
    <row r="23" spans="2:8" ht="31.5" x14ac:dyDescent="0.25">
      <c r="B23" s="470" t="s">
        <v>111</v>
      </c>
      <c r="C23" s="553" t="s">
        <v>112</v>
      </c>
      <c r="D23" s="553"/>
      <c r="E23" s="468"/>
      <c r="F23" s="471">
        <f>'1.Budget Preparation Info'!B35</f>
        <v>0</v>
      </c>
    </row>
    <row r="24" spans="2:8" ht="31.5" x14ac:dyDescent="0.25">
      <c r="B24" s="470" t="s">
        <v>111</v>
      </c>
      <c r="C24" s="553" t="s">
        <v>113</v>
      </c>
      <c r="D24" s="553"/>
      <c r="E24" s="468"/>
      <c r="F24" s="471">
        <f>'1.Budget Preparation Info'!B36</f>
        <v>0</v>
      </c>
    </row>
    <row r="25" spans="2:8" ht="15.75" thickBot="1" x14ac:dyDescent="0.3">
      <c r="C25" s="472"/>
    </row>
    <row r="26" spans="2:8" x14ac:dyDescent="0.25">
      <c r="B26" s="473" t="s">
        <v>114</v>
      </c>
      <c r="C26" s="474"/>
      <c r="D26" s="474"/>
      <c r="E26" s="475"/>
      <c r="F26" s="476"/>
      <c r="G26" s="477"/>
      <c r="H26" s="478"/>
    </row>
    <row r="27" spans="2:8" x14ac:dyDescent="0.25">
      <c r="B27" s="479" t="s">
        <v>115</v>
      </c>
      <c r="C27" s="417"/>
      <c r="D27" s="417"/>
      <c r="E27" s="419"/>
      <c r="H27" s="480"/>
    </row>
    <row r="28" spans="2:8" x14ac:dyDescent="0.25">
      <c r="B28" s="479" t="s">
        <v>116</v>
      </c>
      <c r="C28" s="417"/>
      <c r="D28" s="417"/>
      <c r="E28" s="419"/>
      <c r="H28" s="480"/>
    </row>
    <row r="29" spans="2:8" x14ac:dyDescent="0.25">
      <c r="B29" s="479" t="s">
        <v>117</v>
      </c>
      <c r="C29" s="417"/>
      <c r="D29" s="417"/>
      <c r="E29" s="419"/>
      <c r="H29" s="480"/>
    </row>
    <row r="30" spans="2:8" x14ac:dyDescent="0.25">
      <c r="B30" s="479" t="s">
        <v>118</v>
      </c>
      <c r="C30" s="417"/>
      <c r="D30" s="417"/>
      <c r="E30" s="419"/>
      <c r="H30" s="480"/>
    </row>
    <row r="31" spans="2:8" ht="15.75" thickBot="1" x14ac:dyDescent="0.3">
      <c r="B31" s="481"/>
      <c r="C31" s="482"/>
      <c r="D31" s="482"/>
      <c r="E31" s="483"/>
      <c r="F31" s="483"/>
      <c r="G31" s="484"/>
      <c r="H31" s="485"/>
    </row>
    <row r="32" spans="2:8" x14ac:dyDescent="0.25">
      <c r="C32" s="417"/>
      <c r="D32" s="417"/>
      <c r="E32" s="419"/>
    </row>
    <row r="33" spans="2:8" ht="15.75" thickBot="1" x14ac:dyDescent="0.3">
      <c r="C33" s="417"/>
      <c r="D33" s="417"/>
      <c r="E33" s="419"/>
    </row>
    <row r="34" spans="2:8" ht="21.75" thickBot="1" x14ac:dyDescent="0.3">
      <c r="B34" s="557" t="s">
        <v>119</v>
      </c>
      <c r="C34" s="555"/>
      <c r="D34" s="555"/>
      <c r="E34" s="555"/>
      <c r="F34" s="555"/>
      <c r="G34" s="555"/>
      <c r="H34" s="556"/>
    </row>
    <row r="35" spans="2:8" ht="21.75" thickBot="1" x14ac:dyDescent="0.3">
      <c r="B35" s="554" t="s">
        <v>120</v>
      </c>
      <c r="C35" s="555"/>
      <c r="D35" s="555"/>
      <c r="E35" s="555"/>
      <c r="F35" s="555"/>
      <c r="G35" s="555"/>
      <c r="H35" s="556"/>
    </row>
    <row r="36" spans="2:8" x14ac:dyDescent="0.25">
      <c r="B36" s="486" t="s">
        <v>121</v>
      </c>
      <c r="C36" s="487" t="s">
        <v>122</v>
      </c>
      <c r="D36" s="487" t="str">
        <f>C2</f>
        <v>2026/2027</v>
      </c>
      <c r="E36" s="488" t="s">
        <v>123</v>
      </c>
      <c r="F36" s="488" t="s">
        <v>124</v>
      </c>
      <c r="G36" s="434" t="s">
        <v>125</v>
      </c>
      <c r="H36" s="489" t="s">
        <v>126</v>
      </c>
    </row>
    <row r="37" spans="2:8" ht="15.75" thickBot="1" x14ac:dyDescent="0.3">
      <c r="B37" s="490"/>
      <c r="C37" s="491"/>
      <c r="D37" s="491" t="s">
        <v>127</v>
      </c>
      <c r="E37" s="492" t="s">
        <v>128</v>
      </c>
      <c r="F37" s="492" t="s">
        <v>128</v>
      </c>
      <c r="G37" s="435" t="s">
        <v>129</v>
      </c>
      <c r="H37" s="493"/>
    </row>
    <row r="38" spans="2:8" x14ac:dyDescent="0.25">
      <c r="B38" s="473"/>
      <c r="C38" s="474"/>
      <c r="D38" s="474"/>
      <c r="E38" s="475"/>
      <c r="F38" s="476"/>
      <c r="G38" s="428"/>
      <c r="H38" s="478"/>
    </row>
    <row r="39" spans="2:8" x14ac:dyDescent="0.25">
      <c r="B39" s="479" t="s">
        <v>130</v>
      </c>
      <c r="C39" s="494">
        <f>F10</f>
        <v>0</v>
      </c>
      <c r="D39" s="495">
        <v>406</v>
      </c>
      <c r="E39" s="425">
        <f>C39*D39</f>
        <v>0</v>
      </c>
      <c r="F39" s="422">
        <f>E39</f>
        <v>0</v>
      </c>
      <c r="G39" s="426">
        <v>3010</v>
      </c>
      <c r="H39" s="480"/>
    </row>
    <row r="40" spans="2:8" x14ac:dyDescent="0.25">
      <c r="B40" s="479"/>
      <c r="D40" s="496"/>
      <c r="E40" s="425"/>
      <c r="F40" s="422"/>
      <c r="G40" s="426"/>
      <c r="H40" s="480"/>
    </row>
    <row r="41" spans="2:8" ht="30" x14ac:dyDescent="0.25">
      <c r="B41" s="497" t="s">
        <v>131</v>
      </c>
      <c r="C41" s="494">
        <f>F19</f>
        <v>0</v>
      </c>
      <c r="D41" s="496">
        <v>225</v>
      </c>
      <c r="E41" s="425">
        <f>C41*D41</f>
        <v>0</v>
      </c>
      <c r="F41" s="422">
        <f>E41</f>
        <v>0</v>
      </c>
      <c r="G41" s="426">
        <v>3010</v>
      </c>
      <c r="H41" s="480" t="s">
        <v>132</v>
      </c>
    </row>
    <row r="42" spans="2:8" x14ac:dyDescent="0.25">
      <c r="B42" s="479"/>
      <c r="D42" s="496"/>
      <c r="E42" s="425"/>
      <c r="F42" s="422"/>
      <c r="G42" s="426"/>
      <c r="H42" s="480"/>
    </row>
    <row r="43" spans="2:8" x14ac:dyDescent="0.25">
      <c r="B43" s="479" t="s">
        <v>133</v>
      </c>
      <c r="C43" s="494">
        <f>F20</f>
        <v>0</v>
      </c>
      <c r="D43" s="496">
        <v>239</v>
      </c>
      <c r="E43" s="425">
        <f>C43*D43</f>
        <v>0</v>
      </c>
      <c r="F43" s="422">
        <f>D43*C43</f>
        <v>0</v>
      </c>
      <c r="G43" s="426">
        <v>3220</v>
      </c>
      <c r="H43" s="480"/>
    </row>
    <row r="44" spans="2:8" x14ac:dyDescent="0.25">
      <c r="B44" s="479"/>
      <c r="C44" s="494"/>
      <c r="D44" s="496"/>
      <c r="E44" s="425"/>
      <c r="F44" s="422"/>
      <c r="G44" s="426"/>
      <c r="H44" s="480"/>
    </row>
    <row r="45" spans="2:8" ht="30" x14ac:dyDescent="0.25">
      <c r="B45" s="479" t="s">
        <v>134</v>
      </c>
      <c r="C45" s="494">
        <f>F21</f>
        <v>0</v>
      </c>
      <c r="D45" s="498">
        <v>122.26</v>
      </c>
      <c r="E45" s="425">
        <f>C45*D45</f>
        <v>0</v>
      </c>
      <c r="F45" s="422">
        <f>D45*C45</f>
        <v>0</v>
      </c>
      <c r="G45" s="426">
        <v>3171</v>
      </c>
      <c r="H45" s="480" t="s">
        <v>135</v>
      </c>
    </row>
    <row r="46" spans="2:8" ht="18.75" x14ac:dyDescent="0.3">
      <c r="B46" s="479" t="s">
        <v>136</v>
      </c>
      <c r="C46" s="494"/>
      <c r="D46" s="36"/>
      <c r="E46" s="499"/>
      <c r="F46" s="500">
        <f>+'1.Budget Preparation Info'!B31</f>
        <v>2000</v>
      </c>
      <c r="G46" s="501">
        <v>3230</v>
      </c>
      <c r="H46" s="480"/>
    </row>
    <row r="47" spans="2:8" x14ac:dyDescent="0.25">
      <c r="B47" s="479"/>
      <c r="C47" s="494"/>
      <c r="D47" s="498"/>
      <c r="E47" s="425"/>
      <c r="F47" s="422"/>
      <c r="G47" s="426"/>
      <c r="H47" s="480"/>
    </row>
    <row r="48" spans="2:8" x14ac:dyDescent="0.25">
      <c r="B48" s="479"/>
      <c r="C48" s="494"/>
      <c r="D48" s="498"/>
      <c r="E48" s="425"/>
      <c r="F48" s="422"/>
      <c r="G48" s="426"/>
      <c r="H48" s="480"/>
    </row>
    <row r="49" spans="2:8" x14ac:dyDescent="0.25">
      <c r="B49" s="479" t="s">
        <v>137</v>
      </c>
      <c r="C49" s="494"/>
      <c r="D49" s="496"/>
      <c r="E49" s="425"/>
      <c r="F49" s="422"/>
      <c r="G49" s="426"/>
      <c r="H49" s="480"/>
    </row>
    <row r="50" spans="2:8" x14ac:dyDescent="0.25">
      <c r="B50" s="479" t="s">
        <v>138</v>
      </c>
      <c r="C50" s="101">
        <f>F16</f>
        <v>0</v>
      </c>
      <c r="D50" s="496">
        <v>63</v>
      </c>
      <c r="E50" s="425">
        <f>C50*D50</f>
        <v>0</v>
      </c>
      <c r="F50" s="422">
        <f>E50</f>
        <v>0</v>
      </c>
      <c r="G50" s="426">
        <v>3190</v>
      </c>
      <c r="H50" s="502"/>
    </row>
    <row r="51" spans="2:8" x14ac:dyDescent="0.25">
      <c r="B51" s="479" t="s">
        <v>139</v>
      </c>
      <c r="C51" s="494">
        <f>F17</f>
        <v>0</v>
      </c>
      <c r="D51" s="496">
        <v>100</v>
      </c>
      <c r="E51" s="425">
        <f t="shared" ref="E51:E52" si="0">C51*D51</f>
        <v>0</v>
      </c>
      <c r="F51" s="422">
        <f t="shared" ref="F51:F52" si="1">E51</f>
        <v>0</v>
      </c>
      <c r="G51" s="426">
        <v>3200</v>
      </c>
      <c r="H51" s="502"/>
    </row>
    <row r="52" spans="2:8" x14ac:dyDescent="0.25">
      <c r="B52" s="479" t="s">
        <v>140</v>
      </c>
      <c r="C52" s="494">
        <f>F15</f>
        <v>0</v>
      </c>
      <c r="D52" s="496">
        <v>159</v>
      </c>
      <c r="E52" s="425">
        <f t="shared" si="0"/>
        <v>0</v>
      </c>
      <c r="F52" s="422">
        <f t="shared" si="1"/>
        <v>0</v>
      </c>
      <c r="G52" s="426">
        <v>3210</v>
      </c>
      <c r="H52" s="502"/>
    </row>
    <row r="53" spans="2:8" x14ac:dyDescent="0.25">
      <c r="B53" s="479"/>
      <c r="C53" s="494"/>
      <c r="D53" s="496"/>
      <c r="E53" s="425"/>
      <c r="F53" s="422"/>
      <c r="G53" s="426"/>
      <c r="H53" s="502"/>
    </row>
    <row r="54" spans="2:8" x14ac:dyDescent="0.25">
      <c r="B54" s="479"/>
      <c r="C54" s="494"/>
      <c r="D54" s="498"/>
      <c r="E54" s="425"/>
      <c r="F54" s="422"/>
      <c r="G54" s="426"/>
      <c r="H54" s="480"/>
    </row>
    <row r="55" spans="2:8" x14ac:dyDescent="0.25">
      <c r="B55" s="479" t="s">
        <v>141</v>
      </c>
      <c r="D55" s="496"/>
      <c r="E55" s="425"/>
      <c r="F55" s="422"/>
      <c r="G55" s="426"/>
      <c r="H55" s="480"/>
    </row>
    <row r="56" spans="2:8" ht="19.899999999999999" customHeight="1" x14ac:dyDescent="0.25">
      <c r="B56" s="479" t="s">
        <v>142</v>
      </c>
      <c r="C56" s="494">
        <f>F18</f>
        <v>0</v>
      </c>
      <c r="D56" s="496">
        <v>25</v>
      </c>
      <c r="E56" s="425">
        <f>C56*D56</f>
        <v>0</v>
      </c>
      <c r="F56" s="422">
        <f>E56</f>
        <v>0</v>
      </c>
      <c r="G56" s="426">
        <v>3245</v>
      </c>
      <c r="H56" s="502"/>
    </row>
    <row r="57" spans="2:8" x14ac:dyDescent="0.25">
      <c r="B57" s="479"/>
      <c r="C57" s="494"/>
      <c r="D57" s="496"/>
      <c r="E57" s="425"/>
      <c r="F57" s="422"/>
      <c r="G57" s="426"/>
      <c r="H57" s="480"/>
    </row>
    <row r="58" spans="2:8" x14ac:dyDescent="0.25">
      <c r="B58" s="479" t="s">
        <v>143</v>
      </c>
      <c r="C58" s="503" t="s">
        <v>144</v>
      </c>
      <c r="D58" s="496"/>
      <c r="E58" s="425"/>
      <c r="F58" s="422"/>
      <c r="G58" s="426"/>
      <c r="H58" s="480"/>
    </row>
    <row r="59" spans="2:8" x14ac:dyDescent="0.25">
      <c r="B59" s="479" t="s">
        <v>145</v>
      </c>
      <c r="C59" s="494">
        <f>F23</f>
        <v>0</v>
      </c>
      <c r="D59" s="496">
        <v>1769</v>
      </c>
      <c r="E59" s="425">
        <f>(D59*C59)</f>
        <v>0</v>
      </c>
      <c r="G59" s="426"/>
      <c r="H59" s="480"/>
    </row>
    <row r="60" spans="2:8" ht="15.75" thickBot="1" x14ac:dyDescent="0.3">
      <c r="B60" s="481" t="s">
        <v>146</v>
      </c>
      <c r="C60" s="504">
        <f>F24</f>
        <v>0</v>
      </c>
      <c r="D60" s="505">
        <v>1592</v>
      </c>
      <c r="E60" s="429">
        <f>(D60*C60)</f>
        <v>0</v>
      </c>
      <c r="F60" s="483">
        <f>E59+E60</f>
        <v>0</v>
      </c>
      <c r="G60" s="430">
        <v>3240</v>
      </c>
      <c r="H60" s="485"/>
    </row>
    <row r="61" spans="2:8" ht="15.75" thickBot="1" x14ac:dyDescent="0.3">
      <c r="D61" s="496"/>
      <c r="E61" s="425"/>
      <c r="F61" s="422"/>
      <c r="G61" s="426"/>
    </row>
    <row r="62" spans="2:8" x14ac:dyDescent="0.25">
      <c r="B62" s="473" t="s">
        <v>147</v>
      </c>
      <c r="C62" s="506">
        <f>F11</f>
        <v>0</v>
      </c>
      <c r="D62" s="541">
        <v>309</v>
      </c>
      <c r="E62" s="475">
        <f>D62*F11</f>
        <v>0</v>
      </c>
      <c r="F62" s="428"/>
      <c r="G62" s="431"/>
      <c r="H62" s="507"/>
    </row>
    <row r="63" spans="2:8" x14ac:dyDescent="0.25">
      <c r="B63" s="479"/>
      <c r="C63" s="494">
        <f>F12</f>
        <v>0</v>
      </c>
      <c r="D63" s="495">
        <v>142</v>
      </c>
      <c r="E63" s="421">
        <f>D63*F12</f>
        <v>0</v>
      </c>
      <c r="F63" s="422"/>
      <c r="G63" s="426"/>
      <c r="H63" s="480"/>
    </row>
    <row r="64" spans="2:8" x14ac:dyDescent="0.25">
      <c r="B64" s="479"/>
      <c r="C64" s="494">
        <f>F13</f>
        <v>0</v>
      </c>
      <c r="D64" s="495">
        <v>295</v>
      </c>
      <c r="E64" s="421">
        <f>D64*F13</f>
        <v>0</v>
      </c>
      <c r="F64" s="422">
        <f>E62+E63+E64</f>
        <v>0</v>
      </c>
      <c r="G64" s="426">
        <v>3151</v>
      </c>
      <c r="H64" s="480"/>
    </row>
    <row r="65" spans="2:9" x14ac:dyDescent="0.25">
      <c r="B65" s="479"/>
      <c r="D65" s="496"/>
      <c r="H65" s="480"/>
    </row>
    <row r="66" spans="2:9" x14ac:dyDescent="0.25">
      <c r="B66" s="479"/>
      <c r="D66" s="496"/>
      <c r="F66" s="422"/>
      <c r="G66" s="426"/>
      <c r="H66" s="480"/>
    </row>
    <row r="67" spans="2:9" ht="30.75" thickBot="1" x14ac:dyDescent="0.3">
      <c r="B67" s="508" t="s">
        <v>148</v>
      </c>
      <c r="C67" s="509">
        <f>F14</f>
        <v>0</v>
      </c>
      <c r="D67" s="510"/>
      <c r="E67" s="511"/>
      <c r="F67" s="432">
        <f>IF(C67&lt;301,4486.37,IF(C67&lt;601,5612.23,IF(C67&lt;1001,6738.09, 7677.73)))</f>
        <v>4486.37</v>
      </c>
      <c r="G67" s="430">
        <v>3152</v>
      </c>
      <c r="H67" s="512"/>
    </row>
    <row r="68" spans="2:9" ht="15.75" thickBot="1" x14ac:dyDescent="0.3">
      <c r="D68" s="496"/>
      <c r="F68" s="422"/>
      <c r="G68" s="426"/>
    </row>
    <row r="69" spans="2:9" ht="63.6" customHeight="1" x14ac:dyDescent="0.25">
      <c r="B69" s="513" t="s">
        <v>149</v>
      </c>
      <c r="C69" s="506">
        <f>F10</f>
        <v>0</v>
      </c>
      <c r="D69" s="514">
        <v>34</v>
      </c>
      <c r="E69" s="475">
        <f>C69*D69</f>
        <v>0</v>
      </c>
      <c r="F69" s="433"/>
      <c r="G69" s="515"/>
      <c r="H69" s="478" t="s">
        <v>150</v>
      </c>
    </row>
    <row r="70" spans="2:9" x14ac:dyDescent="0.25">
      <c r="B70" s="479" t="s">
        <v>151</v>
      </c>
      <c r="C70" s="494">
        <f>F10</f>
        <v>0</v>
      </c>
      <c r="D70" s="496">
        <v>20.5</v>
      </c>
      <c r="E70" s="516">
        <f>C70*D70</f>
        <v>0</v>
      </c>
      <c r="F70" s="425"/>
      <c r="G70" s="422"/>
      <c r="H70" s="480"/>
    </row>
    <row r="71" spans="2:9" ht="15.75" thickBot="1" x14ac:dyDescent="0.3">
      <c r="B71" s="481"/>
      <c r="C71" s="510"/>
      <c r="D71" s="505"/>
      <c r="E71" s="511">
        <f>SUM(E69:E70)</f>
        <v>0</v>
      </c>
      <c r="F71" s="483">
        <f>IF(E71&gt;19075,19075,E71)</f>
        <v>0</v>
      </c>
      <c r="G71" s="517">
        <v>3130</v>
      </c>
      <c r="H71" s="485"/>
    </row>
    <row r="72" spans="2:9" ht="15.75" thickBot="1" x14ac:dyDescent="0.3">
      <c r="B72" s="518"/>
      <c r="D72" s="496"/>
      <c r="E72" s="425"/>
      <c r="G72" s="426"/>
    </row>
    <row r="73" spans="2:9" ht="75" x14ac:dyDescent="0.25">
      <c r="B73" s="513" t="s">
        <v>152</v>
      </c>
      <c r="C73" s="506">
        <f>F10</f>
        <v>0</v>
      </c>
      <c r="D73" s="514">
        <v>40</v>
      </c>
      <c r="E73" s="433">
        <f>C73*D73</f>
        <v>0</v>
      </c>
      <c r="F73" s="476"/>
      <c r="G73" s="431"/>
      <c r="H73" s="478" t="s">
        <v>153</v>
      </c>
      <c r="I73" s="424"/>
    </row>
    <row r="74" spans="2:9" x14ac:dyDescent="0.25">
      <c r="B74" s="479" t="s">
        <v>151</v>
      </c>
      <c r="C74" s="494">
        <f>F10</f>
        <v>0</v>
      </c>
      <c r="D74" s="496">
        <v>26.5</v>
      </c>
      <c r="E74" s="519">
        <f>C74*D74</f>
        <v>0</v>
      </c>
      <c r="G74" s="426"/>
      <c r="H74" s="480"/>
      <c r="I74" s="424"/>
    </row>
    <row r="75" spans="2:9" x14ac:dyDescent="0.25">
      <c r="B75" s="479"/>
      <c r="D75" s="496"/>
      <c r="E75" s="425">
        <f>SUM(E73:E74)</f>
        <v>0</v>
      </c>
      <c r="F75" s="101"/>
      <c r="G75" s="417"/>
      <c r="H75" s="480"/>
    </row>
    <row r="76" spans="2:9" x14ac:dyDescent="0.25">
      <c r="B76" s="520" t="s">
        <v>152</v>
      </c>
      <c r="D76" s="496"/>
      <c r="E76" s="521">
        <f>IF(E75&lt;23275,E75,23275)</f>
        <v>0</v>
      </c>
      <c r="F76" s="522"/>
      <c r="G76" s="417"/>
      <c r="H76" s="480"/>
    </row>
    <row r="77" spans="2:9" ht="45" x14ac:dyDescent="0.25">
      <c r="B77" s="520" t="s">
        <v>154</v>
      </c>
      <c r="E77" s="442">
        <f>'1.Budget Preparation Info'!B41</f>
        <v>0</v>
      </c>
      <c r="F77" s="101"/>
      <c r="G77" s="426"/>
      <c r="H77" s="480"/>
    </row>
    <row r="78" spans="2:9" ht="45.75" thickBot="1" x14ac:dyDescent="0.3">
      <c r="B78" s="523" t="s">
        <v>155</v>
      </c>
      <c r="C78" s="510"/>
      <c r="D78" s="505"/>
      <c r="E78" s="511">
        <f>E76-E77</f>
        <v>0</v>
      </c>
      <c r="F78" s="524">
        <f>IF(E78 &lt;0,0,E78)</f>
        <v>0</v>
      </c>
      <c r="G78" s="430">
        <v>3100</v>
      </c>
      <c r="H78" s="525" t="s">
        <v>156</v>
      </c>
    </row>
    <row r="79" spans="2:9" ht="15.75" thickBot="1" x14ac:dyDescent="0.3">
      <c r="B79" s="526"/>
      <c r="D79" s="496"/>
      <c r="F79" s="522"/>
      <c r="G79" s="426"/>
      <c r="H79" s="527"/>
    </row>
    <row r="80" spans="2:9" x14ac:dyDescent="0.25">
      <c r="B80" s="473" t="s">
        <v>157</v>
      </c>
      <c r="C80" s="506">
        <f>F10</f>
        <v>0</v>
      </c>
      <c r="D80" s="514">
        <v>224.5</v>
      </c>
      <c r="E80" s="433">
        <f>IF((D80*F10)&lt;44900,44900,(D80*F10))</f>
        <v>44900</v>
      </c>
      <c r="F80" s="476"/>
      <c r="G80" s="431"/>
      <c r="H80" s="478"/>
    </row>
    <row r="81" spans="2:8" ht="47.25" customHeight="1" x14ac:dyDescent="0.25">
      <c r="B81" s="497" t="s">
        <v>158</v>
      </c>
      <c r="C81" s="494"/>
      <c r="D81" s="496"/>
      <c r="E81" s="441">
        <f>IF(E78&lt;0,E78,0)</f>
        <v>0</v>
      </c>
      <c r="G81" s="426"/>
      <c r="H81" s="480" t="s">
        <v>159</v>
      </c>
    </row>
    <row r="82" spans="2:8" ht="30.75" thickBot="1" x14ac:dyDescent="0.3">
      <c r="B82" s="523" t="s">
        <v>160</v>
      </c>
      <c r="C82" s="510"/>
      <c r="D82" s="505"/>
      <c r="E82" s="528">
        <f>E80+E81</f>
        <v>44900</v>
      </c>
      <c r="F82" s="524">
        <f>IF(E82 &lt;0,0,E82)</f>
        <v>44900</v>
      </c>
      <c r="G82" s="430">
        <v>3050</v>
      </c>
      <c r="H82" s="485"/>
    </row>
    <row r="83" spans="2:8" ht="15.75" thickBot="1" x14ac:dyDescent="0.3">
      <c r="B83" s="529"/>
      <c r="D83" s="496"/>
      <c r="E83" s="425"/>
    </row>
    <row r="84" spans="2:8" ht="15.75" thickBot="1" x14ac:dyDescent="0.3">
      <c r="B84" s="530" t="s">
        <v>161</v>
      </c>
      <c r="C84" s="531"/>
      <c r="D84" s="532"/>
      <c r="E84" s="440"/>
      <c r="F84" s="438">
        <f>SUM(F39:F83)</f>
        <v>51386.37</v>
      </c>
      <c r="G84" s="439"/>
      <c r="H84" s="533"/>
    </row>
    <row r="85" spans="2:8" ht="15.75" thickBot="1" x14ac:dyDescent="0.3">
      <c r="D85" s="496"/>
      <c r="E85" s="425"/>
      <c r="F85" s="422"/>
      <c r="G85" s="426"/>
    </row>
    <row r="86" spans="2:8" ht="30.75" thickBot="1" x14ac:dyDescent="0.3">
      <c r="B86" s="534" t="s">
        <v>162</v>
      </c>
      <c r="C86" s="535">
        <f>F22</f>
        <v>0</v>
      </c>
      <c r="D86" s="536">
        <f>345+224.5</f>
        <v>569.5</v>
      </c>
      <c r="E86" s="537">
        <f>C86*D86</f>
        <v>0</v>
      </c>
      <c r="F86" s="538">
        <f>E86</f>
        <v>0</v>
      </c>
      <c r="G86" s="437">
        <v>3299</v>
      </c>
      <c r="H86" s="539"/>
    </row>
    <row r="87" spans="2:8" ht="15.75" thickBot="1" x14ac:dyDescent="0.3">
      <c r="D87" s="496"/>
      <c r="E87" s="425"/>
      <c r="F87" s="422"/>
      <c r="G87" s="426"/>
    </row>
    <row r="88" spans="2:8" ht="15.75" thickBot="1" x14ac:dyDescent="0.3">
      <c r="B88" s="530" t="s">
        <v>163</v>
      </c>
      <c r="C88" s="531"/>
      <c r="D88" s="532"/>
      <c r="E88" s="440"/>
      <c r="F88" s="438">
        <f>SUM(F86:F87)</f>
        <v>0</v>
      </c>
      <c r="G88" s="439"/>
      <c r="H88" s="533"/>
    </row>
    <row r="89" spans="2:8" x14ac:dyDescent="0.25">
      <c r="B89" s="418"/>
      <c r="C89" s="420"/>
      <c r="D89" s="420"/>
      <c r="F89" s="427"/>
      <c r="G89" s="426"/>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sqref="A1:E1"/>
    </sheetView>
  </sheetViews>
  <sheetFormatPr defaultColWidth="9.140625" defaultRowHeight="15.75" x14ac:dyDescent="0.25"/>
  <cols>
    <col min="1" max="1" width="17.42578125" style="18" customWidth="1"/>
    <col min="2" max="2" width="42.7109375" style="2" customWidth="1"/>
    <col min="3" max="3" width="10" style="2" customWidth="1"/>
    <col min="4" max="4" width="12.85546875" style="2" customWidth="1"/>
    <col min="5" max="5" width="18.5703125" style="180" customWidth="1"/>
    <col min="6" max="6" width="81.85546875" style="142" customWidth="1"/>
    <col min="7" max="7" width="9.140625" style="1"/>
    <col min="8" max="8" width="9.140625" style="1" customWidth="1"/>
    <col min="9" max="9" width="55.7109375" style="1" customWidth="1"/>
    <col min="10" max="10" width="25.5703125" style="1" customWidth="1"/>
    <col min="11" max="11" width="9.140625" style="1" customWidth="1"/>
    <col min="12" max="16384" width="9.140625" style="1"/>
  </cols>
  <sheetData>
    <row r="1" spans="1:6" ht="24" thickBot="1" x14ac:dyDescent="0.3">
      <c r="A1" s="567" t="s">
        <v>164</v>
      </c>
      <c r="B1" s="546"/>
      <c r="C1" s="546"/>
      <c r="D1" s="546"/>
      <c r="E1" s="546"/>
      <c r="F1" s="139"/>
    </row>
    <row r="2" spans="1:6" ht="18.75" x14ac:dyDescent="0.3">
      <c r="A2" s="38" t="str">
        <f>'2.Budget Grant Calculation'!B2</f>
        <v>Budget Year:</v>
      </c>
      <c r="B2" s="161" t="str">
        <f>'1.Budget Preparation Info'!B2</f>
        <v>2026/2027</v>
      </c>
      <c r="C2" s="162"/>
      <c r="D2" s="162"/>
      <c r="F2" s="2"/>
    </row>
    <row r="3" spans="1:6" ht="18.75" x14ac:dyDescent="0.3">
      <c r="A3" s="38" t="str">
        <f>'2.Budget Grant Calculation'!B3</f>
        <v xml:space="preserve">School Name: </v>
      </c>
      <c r="B3" s="162" t="str">
        <f>'1.Budget Preparation Info'!B6</f>
        <v xml:space="preserve">Type school name </v>
      </c>
      <c r="C3" s="162"/>
      <c r="D3" s="162"/>
      <c r="F3" s="2"/>
    </row>
    <row r="4" spans="1:6" ht="18.75" x14ac:dyDescent="0.3">
      <c r="A4" s="38" t="s">
        <v>165</v>
      </c>
      <c r="B4" s="162" t="str">
        <f>'1.Budget Preparation Info'!B7</f>
        <v>Type school address</v>
      </c>
      <c r="C4" s="162"/>
      <c r="D4" s="162"/>
      <c r="F4" s="2"/>
    </row>
    <row r="5" spans="1:6" ht="18.75" x14ac:dyDescent="0.3">
      <c r="A5" s="38" t="str">
        <f>'2.Budget Grant Calculation'!B5</f>
        <v>Roll No.:</v>
      </c>
      <c r="B5" s="162" t="str">
        <f>'1.Budget Preparation Info'!B8</f>
        <v>Type school roll no.</v>
      </c>
      <c r="C5" s="162"/>
      <c r="D5" s="162"/>
      <c r="F5" s="2"/>
    </row>
    <row r="6" spans="1:6" ht="19.5" thickBot="1" x14ac:dyDescent="0.35">
      <c r="A6" s="39" t="str">
        <f>'2.Budget Grant Calculation'!B6</f>
        <v>School Type:</v>
      </c>
      <c r="B6" s="163" t="str">
        <f>'1.Budget Preparation Info'!B3</f>
        <v>Voluntary Secondary School: 
Non-DEIS/DEIS School Budget</v>
      </c>
      <c r="C6" s="163"/>
      <c r="D6" s="163"/>
      <c r="E6" s="181"/>
      <c r="F6" s="2"/>
    </row>
    <row r="7" spans="1:6" x14ac:dyDescent="0.25">
      <c r="B7" s="37"/>
      <c r="C7" s="37"/>
      <c r="D7" s="37"/>
      <c r="F7" s="2"/>
    </row>
    <row r="8" spans="1:6" s="303" customFormat="1" x14ac:dyDescent="0.25">
      <c r="A8" s="301" t="s">
        <v>166</v>
      </c>
      <c r="B8" s="302"/>
      <c r="E8" s="379"/>
    </row>
    <row r="9" spans="1:6" ht="16.5" thickBot="1" x14ac:dyDescent="0.3">
      <c r="A9" s="32" t="s">
        <v>167</v>
      </c>
      <c r="B9" s="33"/>
      <c r="C9" s="16"/>
      <c r="D9" s="16"/>
      <c r="F9" s="2"/>
    </row>
    <row r="10" spans="1:6" ht="16.5" thickBot="1" x14ac:dyDescent="0.3">
      <c r="A10" s="20" t="s">
        <v>125</v>
      </c>
      <c r="B10" s="4" t="s">
        <v>168</v>
      </c>
      <c r="C10" s="4"/>
      <c r="D10" s="4"/>
      <c r="E10" s="182" t="s">
        <v>169</v>
      </c>
      <c r="F10" s="5" t="s">
        <v>126</v>
      </c>
    </row>
    <row r="11" spans="1:6" ht="16.5" thickBot="1" x14ac:dyDescent="0.3">
      <c r="A11" s="561" t="s">
        <v>170</v>
      </c>
      <c r="B11" s="562"/>
      <c r="C11" s="562"/>
      <c r="D11" s="562"/>
      <c r="E11" s="563"/>
      <c r="F11" s="6"/>
    </row>
    <row r="12" spans="1:6" ht="31.5" x14ac:dyDescent="0.25">
      <c r="A12" s="26">
        <v>3010</v>
      </c>
      <c r="B12" s="12" t="s">
        <v>171</v>
      </c>
      <c r="C12" s="199"/>
      <c r="D12" s="204"/>
      <c r="E12" s="205">
        <f>'2.Budget Grant Calculation'!F39+'2.Budget Grant Calculation'!F41</f>
        <v>0</v>
      </c>
      <c r="F12" s="140" t="s">
        <v>172</v>
      </c>
    </row>
    <row r="13" spans="1:6" x14ac:dyDescent="0.25">
      <c r="A13" s="22">
        <v>3020</v>
      </c>
      <c r="B13" s="8" t="s">
        <v>173</v>
      </c>
      <c r="C13" s="17"/>
      <c r="D13" s="117"/>
      <c r="E13" s="206"/>
      <c r="F13" s="141" t="s">
        <v>174</v>
      </c>
    </row>
    <row r="14" spans="1:6" ht="37.15" customHeight="1" x14ac:dyDescent="0.25">
      <c r="A14" s="22">
        <v>3021</v>
      </c>
      <c r="B14" s="8" t="s">
        <v>175</v>
      </c>
      <c r="C14" s="17"/>
      <c r="D14" s="117"/>
      <c r="E14" s="206"/>
      <c r="F14" s="141" t="s">
        <v>176</v>
      </c>
    </row>
    <row r="15" spans="1:6" ht="22.15" customHeight="1" x14ac:dyDescent="0.25">
      <c r="A15" s="22">
        <v>3022</v>
      </c>
      <c r="B15" s="8" t="s">
        <v>177</v>
      </c>
      <c r="C15" s="17"/>
      <c r="D15" s="117"/>
      <c r="E15" s="206"/>
      <c r="F15" s="141" t="s">
        <v>178</v>
      </c>
    </row>
    <row r="16" spans="1:6" x14ac:dyDescent="0.25">
      <c r="A16" s="22">
        <v>3030</v>
      </c>
      <c r="B16" s="8" t="s">
        <v>179</v>
      </c>
      <c r="C16" s="17"/>
      <c r="D16" s="117"/>
      <c r="E16" s="206"/>
      <c r="F16" s="141" t="s">
        <v>180</v>
      </c>
    </row>
    <row r="17" spans="1:6" x14ac:dyDescent="0.25">
      <c r="A17" s="22">
        <v>3050</v>
      </c>
      <c r="B17" s="8" t="s">
        <v>181</v>
      </c>
      <c r="C17" s="17"/>
      <c r="D17" s="117"/>
      <c r="E17" s="207">
        <f>'2.Budget Grant Calculation'!F82</f>
        <v>44900</v>
      </c>
      <c r="F17" s="141" t="s">
        <v>172</v>
      </c>
    </row>
    <row r="18" spans="1:6" x14ac:dyDescent="0.25">
      <c r="A18" s="22">
        <v>3100</v>
      </c>
      <c r="B18" s="8" t="s">
        <v>182</v>
      </c>
      <c r="C18" s="17"/>
      <c r="D18" s="117"/>
      <c r="E18" s="207">
        <f>'2.Budget Grant Calculation'!F78</f>
        <v>0</v>
      </c>
      <c r="F18" s="141" t="s">
        <v>183</v>
      </c>
    </row>
    <row r="19" spans="1:6" x14ac:dyDescent="0.25">
      <c r="A19" s="22">
        <v>3130</v>
      </c>
      <c r="B19" s="8" t="s">
        <v>184</v>
      </c>
      <c r="C19" s="17"/>
      <c r="D19" s="117"/>
      <c r="E19" s="207">
        <f>'2.Budget Grant Calculation'!F71</f>
        <v>0</v>
      </c>
      <c r="F19" s="141" t="s">
        <v>183</v>
      </c>
    </row>
    <row r="20" spans="1:6" ht="47.25" x14ac:dyDescent="0.25">
      <c r="A20" s="22">
        <v>3140</v>
      </c>
      <c r="B20" s="8" t="s">
        <v>185</v>
      </c>
      <c r="C20" s="17"/>
      <c r="D20" s="117"/>
      <c r="E20" s="206"/>
      <c r="F20" s="141" t="s">
        <v>186</v>
      </c>
    </row>
    <row r="21" spans="1:6" ht="19.149999999999999" customHeight="1" x14ac:dyDescent="0.25">
      <c r="A21" s="25">
        <v>3151</v>
      </c>
      <c r="B21" s="200" t="s">
        <v>187</v>
      </c>
      <c r="C21" s="294"/>
      <c r="D21" s="117"/>
      <c r="E21" s="266">
        <f>'2.Budget Grant Calculation'!F64</f>
        <v>0</v>
      </c>
      <c r="F21" s="141" t="s">
        <v>188</v>
      </c>
    </row>
    <row r="22" spans="1:6" ht="31.5" x14ac:dyDescent="0.25">
      <c r="A22" s="25">
        <v>3152</v>
      </c>
      <c r="B22" s="200" t="s">
        <v>189</v>
      </c>
      <c r="C22" s="297"/>
      <c r="D22" s="117"/>
      <c r="E22" s="207">
        <f>'2.Budget Grant Calculation'!F67</f>
        <v>4486.37</v>
      </c>
      <c r="F22" s="141" t="s">
        <v>190</v>
      </c>
    </row>
    <row r="23" spans="1:6" ht="31.5" x14ac:dyDescent="0.25">
      <c r="A23" s="22">
        <v>3155</v>
      </c>
      <c r="B23" s="8" t="s">
        <v>191</v>
      </c>
      <c r="C23" s="199"/>
      <c r="D23" s="204"/>
      <c r="E23" s="206"/>
      <c r="F23" s="141" t="s">
        <v>192</v>
      </c>
    </row>
    <row r="24" spans="1:6" x14ac:dyDescent="0.25">
      <c r="A24" s="22">
        <v>3170</v>
      </c>
      <c r="B24" s="8" t="s">
        <v>193</v>
      </c>
      <c r="C24" s="17"/>
      <c r="D24" s="117"/>
      <c r="E24" s="206"/>
      <c r="F24" s="141" t="s">
        <v>194</v>
      </c>
    </row>
    <row r="25" spans="1:6" x14ac:dyDescent="0.25">
      <c r="A25" s="22">
        <v>3171</v>
      </c>
      <c r="B25" s="8" t="s">
        <v>134</v>
      </c>
      <c r="C25" s="17"/>
      <c r="D25" s="117"/>
      <c r="E25" s="207">
        <f>'2.Budget Grant Calculation'!F45</f>
        <v>0</v>
      </c>
      <c r="F25" s="141" t="s">
        <v>172</v>
      </c>
    </row>
    <row r="26" spans="1:6" x14ac:dyDescent="0.25">
      <c r="A26" s="22">
        <v>3190</v>
      </c>
      <c r="B26" s="8" t="s">
        <v>195</v>
      </c>
      <c r="C26" s="17"/>
      <c r="D26" s="117"/>
      <c r="E26" s="207">
        <f>'2.Budget Grant Calculation'!F50</f>
        <v>0</v>
      </c>
      <c r="F26" s="141" t="s">
        <v>196</v>
      </c>
    </row>
    <row r="27" spans="1:6" ht="19.149999999999999" customHeight="1" x14ac:dyDescent="0.25">
      <c r="A27" s="22">
        <v>3200</v>
      </c>
      <c r="B27" s="8" t="s">
        <v>197</v>
      </c>
      <c r="C27" s="17"/>
      <c r="D27" s="117"/>
      <c r="E27" s="207">
        <f>'2.Budget Grant Calculation'!F51</f>
        <v>0</v>
      </c>
      <c r="F27" s="141" t="s">
        <v>198</v>
      </c>
    </row>
    <row r="28" spans="1:6" x14ac:dyDescent="0.25">
      <c r="A28" s="22">
        <v>3210</v>
      </c>
      <c r="B28" s="8" t="s">
        <v>199</v>
      </c>
      <c r="C28" s="17"/>
      <c r="D28" s="117"/>
      <c r="E28" s="207">
        <f>'2.Budget Grant Calculation'!F52</f>
        <v>0</v>
      </c>
      <c r="F28" s="141" t="s">
        <v>200</v>
      </c>
    </row>
    <row r="29" spans="1:6" x14ac:dyDescent="0.25">
      <c r="A29" s="22">
        <v>3220</v>
      </c>
      <c r="B29" s="8" t="s">
        <v>133</v>
      </c>
      <c r="C29" s="17"/>
      <c r="D29" s="117"/>
      <c r="E29" s="207">
        <f>'2.Budget Grant Calculation'!F43</f>
        <v>0</v>
      </c>
      <c r="F29" s="141" t="s">
        <v>172</v>
      </c>
    </row>
    <row r="30" spans="1:6" x14ac:dyDescent="0.25">
      <c r="A30" s="22">
        <v>3230</v>
      </c>
      <c r="B30" s="8" t="s">
        <v>201</v>
      </c>
      <c r="C30" s="17"/>
      <c r="D30" s="117"/>
      <c r="E30" s="207">
        <f>+'2.Budget Grant Calculation'!F46</f>
        <v>2000</v>
      </c>
      <c r="F30" s="141" t="s">
        <v>202</v>
      </c>
    </row>
    <row r="31" spans="1:6" x14ac:dyDescent="0.25">
      <c r="A31" s="22">
        <v>3240</v>
      </c>
      <c r="B31" s="8" t="s">
        <v>203</v>
      </c>
      <c r="C31" s="17"/>
      <c r="D31" s="117"/>
      <c r="E31" s="207">
        <f>'2.Budget Grant Calculation'!F60</f>
        <v>0</v>
      </c>
      <c r="F31" s="141" t="s">
        <v>204</v>
      </c>
    </row>
    <row r="32" spans="1:6" x14ac:dyDescent="0.25">
      <c r="A32" s="22">
        <v>3245</v>
      </c>
      <c r="B32" s="8" t="s">
        <v>205</v>
      </c>
      <c r="C32" s="17"/>
      <c r="D32" s="117"/>
      <c r="E32" s="207">
        <f>'2.Budget Grant Calculation'!F56</f>
        <v>0</v>
      </c>
      <c r="F32" s="141" t="s">
        <v>172</v>
      </c>
    </row>
    <row r="33" spans="1:6" ht="31.5" x14ac:dyDescent="0.25">
      <c r="A33" s="22">
        <v>3255</v>
      </c>
      <c r="B33" s="8" t="s">
        <v>206</v>
      </c>
      <c r="C33" s="17"/>
      <c r="D33" s="117"/>
      <c r="E33" s="206"/>
      <c r="F33" s="141" t="s">
        <v>207</v>
      </c>
    </row>
    <row r="34" spans="1:6" ht="31.5" x14ac:dyDescent="0.25">
      <c r="A34" s="22">
        <v>3260</v>
      </c>
      <c r="B34" s="8" t="s">
        <v>208</v>
      </c>
      <c r="C34" s="17"/>
      <c r="D34" s="117"/>
      <c r="E34" s="206"/>
      <c r="F34" s="141" t="s">
        <v>209</v>
      </c>
    </row>
    <row r="35" spans="1:6" ht="31.5" x14ac:dyDescent="0.25">
      <c r="A35" s="22">
        <v>3270</v>
      </c>
      <c r="B35" s="8" t="s">
        <v>210</v>
      </c>
      <c r="C35" s="17"/>
      <c r="D35" s="117"/>
      <c r="E35" s="206"/>
      <c r="F35" s="141" t="s">
        <v>211</v>
      </c>
    </row>
    <row r="36" spans="1:6" x14ac:dyDescent="0.25">
      <c r="A36" s="22">
        <v>3275</v>
      </c>
      <c r="B36" s="8" t="s">
        <v>212</v>
      </c>
      <c r="C36" s="17"/>
      <c r="D36" s="117"/>
      <c r="E36" s="206"/>
      <c r="F36" s="141" t="s">
        <v>213</v>
      </c>
    </row>
    <row r="37" spans="1:6" ht="31.5" x14ac:dyDescent="0.25">
      <c r="A37" s="22">
        <v>3276</v>
      </c>
      <c r="B37" s="8" t="s">
        <v>214</v>
      </c>
      <c r="C37" s="17"/>
      <c r="D37" s="117"/>
      <c r="E37" s="206"/>
      <c r="F37" s="141" t="s">
        <v>215</v>
      </c>
    </row>
    <row r="38" spans="1:6" ht="31.5" x14ac:dyDescent="0.25">
      <c r="A38" s="22">
        <v>3277</v>
      </c>
      <c r="B38" s="8" t="s">
        <v>216</v>
      </c>
      <c r="C38" s="17"/>
      <c r="D38" s="117"/>
      <c r="E38" s="206"/>
      <c r="F38" s="141" t="s">
        <v>217</v>
      </c>
    </row>
    <row r="39" spans="1:6" ht="51.75" customHeight="1" x14ac:dyDescent="0.25">
      <c r="A39" s="22">
        <v>3290</v>
      </c>
      <c r="B39" s="8" t="s">
        <v>218</v>
      </c>
      <c r="C39" s="17"/>
      <c r="D39" s="117"/>
      <c r="E39" s="436"/>
      <c r="F39" s="141" t="s">
        <v>219</v>
      </c>
    </row>
    <row r="40" spans="1:6" x14ac:dyDescent="0.25">
      <c r="A40" s="22">
        <v>3292</v>
      </c>
      <c r="B40" s="8" t="s">
        <v>220</v>
      </c>
      <c r="C40" s="17"/>
      <c r="D40" s="117"/>
      <c r="E40" s="206"/>
      <c r="F40" s="141" t="s">
        <v>221</v>
      </c>
    </row>
    <row r="41" spans="1:6" ht="31.5" x14ac:dyDescent="0.25">
      <c r="A41" s="43">
        <v>3293</v>
      </c>
      <c r="B41" s="8" t="s">
        <v>222</v>
      </c>
      <c r="C41" s="17"/>
      <c r="D41" s="117"/>
      <c r="E41" s="208"/>
      <c r="F41" s="141" t="s">
        <v>223</v>
      </c>
    </row>
    <row r="42" spans="1:6" ht="48" thickBot="1" x14ac:dyDescent="0.3">
      <c r="A42" s="25">
        <v>3294</v>
      </c>
      <c r="B42" s="11" t="s">
        <v>224</v>
      </c>
      <c r="C42" s="200"/>
      <c r="D42" s="209"/>
      <c r="E42" s="213"/>
      <c r="F42" s="141" t="s">
        <v>225</v>
      </c>
    </row>
    <row r="43" spans="1:6" ht="16.5" thickBot="1" x14ac:dyDescent="0.3">
      <c r="A43" s="568" t="s">
        <v>226</v>
      </c>
      <c r="B43" s="562"/>
      <c r="C43" s="562"/>
      <c r="D43" s="563"/>
      <c r="E43" s="184">
        <f>SUM(E12:E42)</f>
        <v>51386.37</v>
      </c>
      <c r="F43" s="141"/>
    </row>
    <row r="44" spans="1:6" ht="16.5" thickBot="1" x14ac:dyDescent="0.3">
      <c r="A44" s="19"/>
      <c r="B44" s="3"/>
      <c r="C44" s="3"/>
      <c r="D44" s="3"/>
      <c r="E44" s="185"/>
      <c r="F44" s="141"/>
    </row>
    <row r="45" spans="1:6" ht="16.5" thickBot="1" x14ac:dyDescent="0.3">
      <c r="A45" s="564" t="s">
        <v>227</v>
      </c>
      <c r="B45" s="565"/>
      <c r="C45" s="565"/>
      <c r="D45" s="565"/>
      <c r="E45" s="566"/>
      <c r="F45" s="141"/>
    </row>
    <row r="46" spans="1:6" ht="31.5" x14ac:dyDescent="0.25">
      <c r="A46" s="21">
        <v>3295</v>
      </c>
      <c r="B46" s="46" t="s">
        <v>228</v>
      </c>
      <c r="C46" s="197"/>
      <c r="D46" s="197"/>
      <c r="E46" s="186"/>
      <c r="F46" s="141" t="s">
        <v>229</v>
      </c>
    </row>
    <row r="47" spans="1:6" ht="31.5" x14ac:dyDescent="0.25">
      <c r="A47" s="22">
        <v>3296</v>
      </c>
      <c r="B47" s="47" t="s">
        <v>230</v>
      </c>
      <c r="C47" s="198"/>
      <c r="D47" s="198"/>
      <c r="E47" s="183"/>
      <c r="F47" s="141" t="s">
        <v>231</v>
      </c>
    </row>
    <row r="48" spans="1:6" ht="31.5" x14ac:dyDescent="0.25">
      <c r="A48" s="22">
        <v>3297</v>
      </c>
      <c r="B48" s="47" t="s">
        <v>232</v>
      </c>
      <c r="C48" s="198"/>
      <c r="D48" s="198"/>
      <c r="E48" s="183"/>
      <c r="F48" s="141" t="s">
        <v>233</v>
      </c>
    </row>
    <row r="49" spans="1:6" x14ac:dyDescent="0.25">
      <c r="A49" s="22">
        <v>3298</v>
      </c>
      <c r="B49" s="47" t="s">
        <v>234</v>
      </c>
      <c r="C49" s="198"/>
      <c r="D49" s="198"/>
      <c r="E49" s="183"/>
      <c r="F49" s="141" t="s">
        <v>235</v>
      </c>
    </row>
    <row r="50" spans="1:6" ht="33.6" customHeight="1" thickBot="1" x14ac:dyDescent="0.3">
      <c r="A50" s="45">
        <v>3299</v>
      </c>
      <c r="B50" s="48" t="s">
        <v>236</v>
      </c>
      <c r="C50" s="48"/>
      <c r="D50" s="48"/>
      <c r="E50" s="293">
        <f>'2.Budget Grant Calculation'!F86</f>
        <v>0</v>
      </c>
      <c r="F50" s="141" t="s">
        <v>237</v>
      </c>
    </row>
    <row r="51" spans="1:6" ht="16.5" thickBot="1" x14ac:dyDescent="0.3">
      <c r="A51" s="561" t="s">
        <v>238</v>
      </c>
      <c r="B51" s="569"/>
      <c r="C51" s="562"/>
      <c r="D51" s="563"/>
      <c r="E51" s="184">
        <f>SUM(E46:E50)</f>
        <v>0</v>
      </c>
      <c r="F51" s="141"/>
    </row>
    <row r="52" spans="1:6" ht="16.5" thickBot="1" x14ac:dyDescent="0.3">
      <c r="A52" s="26"/>
      <c r="B52" s="12"/>
      <c r="C52" s="12"/>
      <c r="D52" s="12"/>
      <c r="E52" s="187"/>
      <c r="F52" s="141"/>
    </row>
    <row r="53" spans="1:6" ht="16.5" thickBot="1" x14ac:dyDescent="0.3">
      <c r="A53" s="561" t="s">
        <v>239</v>
      </c>
      <c r="B53" s="562"/>
      <c r="C53" s="562"/>
      <c r="D53" s="562"/>
      <c r="E53" s="563"/>
      <c r="F53" s="141"/>
    </row>
    <row r="54" spans="1:6" x14ac:dyDescent="0.25">
      <c r="A54" s="26">
        <v>3300</v>
      </c>
      <c r="B54" s="12" t="s">
        <v>240</v>
      </c>
      <c r="C54" s="199"/>
      <c r="D54" s="199"/>
      <c r="E54" s="192"/>
      <c r="F54" s="141" t="s">
        <v>241</v>
      </c>
    </row>
    <row r="55" spans="1:6" ht="37.15" customHeight="1" x14ac:dyDescent="0.25">
      <c r="A55" s="22">
        <v>3310</v>
      </c>
      <c r="B55" s="8" t="s">
        <v>242</v>
      </c>
      <c r="C55" s="17"/>
      <c r="D55" s="17"/>
      <c r="E55" s="203"/>
      <c r="F55" s="141" t="s">
        <v>243</v>
      </c>
    </row>
    <row r="56" spans="1:6" ht="31.5" x14ac:dyDescent="0.25">
      <c r="A56" s="22">
        <v>3330</v>
      </c>
      <c r="B56" s="8" t="s">
        <v>244</v>
      </c>
      <c r="C56" s="17"/>
      <c r="D56" s="17"/>
      <c r="E56" s="203"/>
      <c r="F56" s="141" t="s">
        <v>245</v>
      </c>
    </row>
    <row r="57" spans="1:6" ht="31.5" x14ac:dyDescent="0.25">
      <c r="A57" s="22">
        <v>3335</v>
      </c>
      <c r="B57" s="8" t="s">
        <v>246</v>
      </c>
      <c r="C57" s="17"/>
      <c r="D57" s="17"/>
      <c r="E57" s="203"/>
      <c r="F57" s="141" t="s">
        <v>247</v>
      </c>
    </row>
    <row r="58" spans="1:6" ht="31.5" x14ac:dyDescent="0.25">
      <c r="A58" s="22">
        <v>3350</v>
      </c>
      <c r="B58" s="8" t="s">
        <v>248</v>
      </c>
      <c r="C58" s="17"/>
      <c r="D58" s="17"/>
      <c r="E58" s="203"/>
      <c r="F58" s="141" t="s">
        <v>249</v>
      </c>
    </row>
    <row r="59" spans="1:6" ht="31.5" x14ac:dyDescent="0.25">
      <c r="A59" s="22">
        <v>3370</v>
      </c>
      <c r="B59" s="8" t="s">
        <v>250</v>
      </c>
      <c r="C59" s="17"/>
      <c r="D59" s="17"/>
      <c r="E59" s="203"/>
      <c r="F59" s="141" t="s">
        <v>251</v>
      </c>
    </row>
    <row r="60" spans="1:6" ht="31.5" x14ac:dyDescent="0.25">
      <c r="A60" s="22">
        <v>3375</v>
      </c>
      <c r="B60" s="8" t="s">
        <v>252</v>
      </c>
      <c r="C60" s="17"/>
      <c r="D60" s="17"/>
      <c r="E60" s="203"/>
      <c r="F60" s="141" t="s">
        <v>253</v>
      </c>
    </row>
    <row r="61" spans="1:6" ht="31.5" x14ac:dyDescent="0.25">
      <c r="A61" s="22">
        <v>3380</v>
      </c>
      <c r="B61" s="8" t="s">
        <v>254</v>
      </c>
      <c r="C61" s="17"/>
      <c r="D61" s="17"/>
      <c r="E61" s="203"/>
      <c r="F61" s="141" t="s">
        <v>255</v>
      </c>
    </row>
    <row r="62" spans="1:6" ht="31.5" x14ac:dyDescent="0.25">
      <c r="A62" s="22">
        <v>3390</v>
      </c>
      <c r="B62" s="8" t="s">
        <v>256</v>
      </c>
      <c r="C62" s="17"/>
      <c r="D62" s="17"/>
      <c r="E62" s="203"/>
      <c r="F62" s="141" t="s">
        <v>257</v>
      </c>
    </row>
    <row r="63" spans="1:6" ht="31.5" x14ac:dyDescent="0.25">
      <c r="A63" s="22">
        <v>3395</v>
      </c>
      <c r="B63" s="8" t="s">
        <v>258</v>
      </c>
      <c r="C63" s="17"/>
      <c r="D63" s="17"/>
      <c r="E63" s="203"/>
      <c r="F63" s="141" t="s">
        <v>259</v>
      </c>
    </row>
    <row r="64" spans="1:6" x14ac:dyDescent="0.25">
      <c r="A64" s="22">
        <v>3410</v>
      </c>
      <c r="B64" s="8" t="s">
        <v>260</v>
      </c>
      <c r="C64" s="17"/>
      <c r="D64" s="17"/>
      <c r="E64" s="203"/>
      <c r="F64" s="141" t="s">
        <v>261</v>
      </c>
    </row>
    <row r="65" spans="1:6" ht="31.5" x14ac:dyDescent="0.25">
      <c r="A65" s="22">
        <v>3420</v>
      </c>
      <c r="B65" s="8" t="s">
        <v>262</v>
      </c>
      <c r="C65" s="17"/>
      <c r="D65" s="17"/>
      <c r="E65" s="203"/>
      <c r="F65" s="141" t="s">
        <v>263</v>
      </c>
    </row>
    <row r="66" spans="1:6" x14ac:dyDescent="0.25">
      <c r="A66" s="22">
        <v>3430</v>
      </c>
      <c r="B66" s="8" t="s">
        <v>264</v>
      </c>
      <c r="C66" s="17"/>
      <c r="D66" s="17"/>
      <c r="E66" s="203"/>
      <c r="F66" s="141" t="s">
        <v>265</v>
      </c>
    </row>
    <row r="67" spans="1:6" x14ac:dyDescent="0.25">
      <c r="A67" s="22">
        <v>3440</v>
      </c>
      <c r="B67" s="8" t="s">
        <v>266</v>
      </c>
      <c r="C67" s="17"/>
      <c r="D67" s="17"/>
      <c r="E67" s="203"/>
      <c r="F67" s="141" t="s">
        <v>267</v>
      </c>
    </row>
    <row r="68" spans="1:6" x14ac:dyDescent="0.25">
      <c r="A68" s="22">
        <v>3450</v>
      </c>
      <c r="B68" s="8" t="s">
        <v>268</v>
      </c>
      <c r="C68" s="17"/>
      <c r="D68" s="17"/>
      <c r="E68" s="203"/>
      <c r="F68" s="141" t="s">
        <v>265</v>
      </c>
    </row>
    <row r="69" spans="1:6" x14ac:dyDescent="0.25">
      <c r="A69" s="22">
        <v>3460</v>
      </c>
      <c r="B69" s="8" t="s">
        <v>269</v>
      </c>
      <c r="C69" s="17"/>
      <c r="D69" s="17"/>
      <c r="E69" s="203"/>
      <c r="F69" s="141" t="s">
        <v>265</v>
      </c>
    </row>
    <row r="70" spans="1:6" x14ac:dyDescent="0.25">
      <c r="A70" s="22">
        <v>3490</v>
      </c>
      <c r="B70" s="8" t="s">
        <v>270</v>
      </c>
      <c r="C70" s="17"/>
      <c r="D70" s="17"/>
      <c r="E70" s="203"/>
      <c r="F70" s="141" t="s">
        <v>265</v>
      </c>
    </row>
    <row r="71" spans="1:6" ht="31.5" x14ac:dyDescent="0.25">
      <c r="A71" s="22">
        <v>3495</v>
      </c>
      <c r="B71" s="8" t="s">
        <v>271</v>
      </c>
      <c r="C71" s="17"/>
      <c r="D71" s="17"/>
      <c r="E71" s="203"/>
      <c r="F71" s="141" t="s">
        <v>272</v>
      </c>
    </row>
    <row r="72" spans="1:6" x14ac:dyDescent="0.25">
      <c r="A72" s="22">
        <v>3500</v>
      </c>
      <c r="B72" s="8" t="s">
        <v>273</v>
      </c>
      <c r="C72" s="17"/>
      <c r="D72" s="17"/>
      <c r="E72" s="203"/>
      <c r="F72" s="141" t="s">
        <v>265</v>
      </c>
    </row>
    <row r="73" spans="1:6" ht="31.5" x14ac:dyDescent="0.25">
      <c r="A73" s="22">
        <v>3510</v>
      </c>
      <c r="B73" s="8" t="s">
        <v>274</v>
      </c>
      <c r="C73" s="17"/>
      <c r="D73" s="17"/>
      <c r="E73" s="203"/>
      <c r="F73" s="141" t="s">
        <v>275</v>
      </c>
    </row>
    <row r="74" spans="1:6" ht="31.5" x14ac:dyDescent="0.25">
      <c r="A74" s="22">
        <v>3511</v>
      </c>
      <c r="B74" s="8" t="s">
        <v>276</v>
      </c>
      <c r="C74" s="17"/>
      <c r="D74" s="17"/>
      <c r="E74" s="203"/>
      <c r="F74" s="141" t="s">
        <v>277</v>
      </c>
    </row>
    <row r="75" spans="1:6" x14ac:dyDescent="0.25">
      <c r="A75" s="22">
        <v>3520</v>
      </c>
      <c r="B75" s="8" t="s">
        <v>278</v>
      </c>
      <c r="C75" s="17"/>
      <c r="D75" s="17"/>
      <c r="E75" s="203"/>
      <c r="F75" s="141" t="s">
        <v>279</v>
      </c>
    </row>
    <row r="76" spans="1:6" ht="31.5" x14ac:dyDescent="0.25">
      <c r="A76" s="22">
        <v>3530</v>
      </c>
      <c r="B76" s="8" t="s">
        <v>280</v>
      </c>
      <c r="C76" s="17"/>
      <c r="D76" s="17"/>
      <c r="E76" s="203"/>
      <c r="F76" s="141" t="s">
        <v>281</v>
      </c>
    </row>
    <row r="77" spans="1:6" x14ac:dyDescent="0.25">
      <c r="A77" s="22">
        <v>3531</v>
      </c>
      <c r="B77" s="8" t="s">
        <v>282</v>
      </c>
      <c r="C77" s="17"/>
      <c r="D77" s="17"/>
      <c r="E77" s="203"/>
      <c r="F77" s="141" t="s">
        <v>283</v>
      </c>
    </row>
    <row r="78" spans="1:6" ht="31.5" x14ac:dyDescent="0.25">
      <c r="A78" s="22">
        <v>3535</v>
      </c>
      <c r="B78" s="8" t="s">
        <v>284</v>
      </c>
      <c r="C78" s="17"/>
      <c r="D78" s="17"/>
      <c r="E78" s="203"/>
      <c r="F78" s="141" t="s">
        <v>285</v>
      </c>
    </row>
    <row r="79" spans="1:6" x14ac:dyDescent="0.25">
      <c r="A79" s="22">
        <v>3540</v>
      </c>
      <c r="B79" s="8" t="s">
        <v>286</v>
      </c>
      <c r="C79" s="17"/>
      <c r="D79" s="17"/>
      <c r="E79" s="203"/>
      <c r="F79" s="141" t="s">
        <v>287</v>
      </c>
    </row>
    <row r="80" spans="1:6" ht="31.5" x14ac:dyDescent="0.25">
      <c r="A80" s="22">
        <v>3545</v>
      </c>
      <c r="B80" s="8" t="s">
        <v>288</v>
      </c>
      <c r="C80" s="17"/>
      <c r="D80" s="17"/>
      <c r="E80" s="203"/>
      <c r="F80" s="141" t="s">
        <v>289</v>
      </c>
    </row>
    <row r="81" spans="1:6" ht="49.15" customHeight="1" x14ac:dyDescent="0.25">
      <c r="A81" s="22">
        <v>3550</v>
      </c>
      <c r="B81" s="8" t="s">
        <v>290</v>
      </c>
      <c r="C81" s="17"/>
      <c r="D81" s="17"/>
      <c r="E81" s="203"/>
      <c r="F81" s="141" t="s">
        <v>291</v>
      </c>
    </row>
    <row r="82" spans="1:6" x14ac:dyDescent="0.25">
      <c r="A82" s="22">
        <v>3570</v>
      </c>
      <c r="B82" s="8" t="s">
        <v>292</v>
      </c>
      <c r="C82" s="17"/>
      <c r="D82" s="17"/>
      <c r="E82" s="203"/>
      <c r="F82" s="141" t="s">
        <v>265</v>
      </c>
    </row>
    <row r="83" spans="1:6" x14ac:dyDescent="0.25">
      <c r="A83" s="22">
        <v>3572</v>
      </c>
      <c r="B83" s="8" t="s">
        <v>293</v>
      </c>
      <c r="C83" s="17"/>
      <c r="D83" s="17"/>
      <c r="E83" s="203"/>
      <c r="F83" s="141" t="s">
        <v>283</v>
      </c>
    </row>
    <row r="84" spans="1:6" x14ac:dyDescent="0.25">
      <c r="A84" s="22">
        <v>3573</v>
      </c>
      <c r="B84" s="8" t="s">
        <v>294</v>
      </c>
      <c r="C84" s="17"/>
      <c r="D84" s="17"/>
      <c r="E84" s="203"/>
      <c r="F84" s="141" t="s">
        <v>283</v>
      </c>
    </row>
    <row r="85" spans="1:6" ht="31.5" x14ac:dyDescent="0.25">
      <c r="A85" s="22">
        <v>3574</v>
      </c>
      <c r="B85" s="8" t="s">
        <v>295</v>
      </c>
      <c r="C85" s="17"/>
      <c r="D85" s="17"/>
      <c r="E85" s="203"/>
      <c r="F85" s="141" t="s">
        <v>296</v>
      </c>
    </row>
    <row r="86" spans="1:6" ht="31.5" x14ac:dyDescent="0.25">
      <c r="A86" s="22">
        <v>3575</v>
      </c>
      <c r="B86" s="8" t="s">
        <v>297</v>
      </c>
      <c r="C86" s="17"/>
      <c r="D86" s="17"/>
      <c r="E86" s="203"/>
      <c r="F86" s="141" t="s">
        <v>298</v>
      </c>
    </row>
    <row r="87" spans="1:6" ht="16.5" thickBot="1" x14ac:dyDescent="0.3">
      <c r="A87" s="25">
        <v>3580</v>
      </c>
      <c r="B87" s="11" t="s">
        <v>299</v>
      </c>
      <c r="C87" s="200"/>
      <c r="D87" s="200"/>
      <c r="E87" s="193"/>
      <c r="F87" s="141" t="s">
        <v>300</v>
      </c>
    </row>
    <row r="88" spans="1:6" ht="16.5" thickBot="1" x14ac:dyDescent="0.3">
      <c r="A88" s="568" t="s">
        <v>301</v>
      </c>
      <c r="B88" s="562"/>
      <c r="C88" s="562"/>
      <c r="D88" s="563"/>
      <c r="E88" s="184">
        <f>SUM(E54:E87)</f>
        <v>0</v>
      </c>
      <c r="F88" s="141"/>
    </row>
    <row r="89" spans="1:6" ht="16.5" thickBot="1" x14ac:dyDescent="0.3">
      <c r="A89" s="22"/>
      <c r="B89" s="8"/>
      <c r="C89" s="8"/>
      <c r="D89" s="8"/>
      <c r="E89" s="188"/>
      <c r="F89" s="141"/>
    </row>
    <row r="90" spans="1:6" ht="16.5" thickBot="1" x14ac:dyDescent="0.3">
      <c r="A90" s="561" t="s">
        <v>302</v>
      </c>
      <c r="B90" s="562"/>
      <c r="C90" s="562"/>
      <c r="D90" s="562"/>
      <c r="E90" s="563"/>
      <c r="F90" s="141"/>
    </row>
    <row r="91" spans="1:6" x14ac:dyDescent="0.25">
      <c r="A91" s="26">
        <v>3650</v>
      </c>
      <c r="B91" s="12" t="s">
        <v>303</v>
      </c>
      <c r="C91" s="199"/>
      <c r="D91" s="204"/>
      <c r="E91" s="212"/>
      <c r="F91" s="141" t="s">
        <v>265</v>
      </c>
    </row>
    <row r="92" spans="1:6" x14ac:dyDescent="0.25">
      <c r="A92" s="22">
        <v>3700</v>
      </c>
      <c r="B92" s="8" t="s">
        <v>304</v>
      </c>
      <c r="C92" s="17"/>
      <c r="D92" s="117"/>
      <c r="E92" s="206"/>
      <c r="F92" s="141" t="s">
        <v>265</v>
      </c>
    </row>
    <row r="93" spans="1:6" x14ac:dyDescent="0.25">
      <c r="A93" s="22">
        <v>3770</v>
      </c>
      <c r="B93" s="8" t="s">
        <v>305</v>
      </c>
      <c r="C93" s="17"/>
      <c r="D93" s="117"/>
      <c r="E93" s="206"/>
      <c r="F93" s="141" t="s">
        <v>306</v>
      </c>
    </row>
    <row r="94" spans="1:6" x14ac:dyDescent="0.25">
      <c r="A94" s="22">
        <v>3800</v>
      </c>
      <c r="B94" s="8" t="s">
        <v>307</v>
      </c>
      <c r="C94" s="17"/>
      <c r="D94" s="117"/>
      <c r="E94" s="206"/>
      <c r="F94" s="141" t="s">
        <v>308</v>
      </c>
    </row>
    <row r="95" spans="1:6" x14ac:dyDescent="0.25">
      <c r="A95" s="22">
        <v>3850</v>
      </c>
      <c r="B95" s="8" t="s">
        <v>309</v>
      </c>
      <c r="C95" s="17"/>
      <c r="D95" s="117"/>
      <c r="E95" s="206"/>
      <c r="F95" s="141" t="s">
        <v>308</v>
      </c>
    </row>
    <row r="96" spans="1:6" ht="31.5" x14ac:dyDescent="0.25">
      <c r="A96" s="22">
        <v>3851</v>
      </c>
      <c r="B96" s="8" t="s">
        <v>310</v>
      </c>
      <c r="C96" s="17"/>
      <c r="D96" s="117"/>
      <c r="E96" s="206"/>
      <c r="F96" s="141" t="s">
        <v>311</v>
      </c>
    </row>
    <row r="97" spans="1:6" ht="31.5" x14ac:dyDescent="0.25">
      <c r="A97" s="22">
        <v>3852</v>
      </c>
      <c r="B97" s="8" t="s">
        <v>312</v>
      </c>
      <c r="C97" s="17"/>
      <c r="D97" s="117"/>
      <c r="E97" s="206"/>
      <c r="F97" s="141" t="s">
        <v>313</v>
      </c>
    </row>
    <row r="98" spans="1:6" ht="32.25" thickBot="1" x14ac:dyDescent="0.3">
      <c r="A98" s="25">
        <v>3853</v>
      </c>
      <c r="B98" s="11" t="s">
        <v>314</v>
      </c>
      <c r="C98" s="200"/>
      <c r="D98" s="209"/>
      <c r="E98" s="213"/>
      <c r="F98" s="141" t="s">
        <v>315</v>
      </c>
    </row>
    <row r="99" spans="1:6" ht="16.5" thickBot="1" x14ac:dyDescent="0.3">
      <c r="A99" s="27" t="s">
        <v>316</v>
      </c>
      <c r="B99" s="13"/>
      <c r="C99" s="104"/>
      <c r="D99" s="104"/>
      <c r="E99" s="189">
        <f>SUM(E91:E98)</f>
        <v>0</v>
      </c>
      <c r="F99" s="141"/>
    </row>
    <row r="100" spans="1:6" ht="16.5" thickBot="1" x14ac:dyDescent="0.3">
      <c r="A100" s="28"/>
      <c r="B100" s="14"/>
      <c r="C100" s="14"/>
      <c r="D100" s="14"/>
      <c r="E100" s="190"/>
      <c r="F100" s="141"/>
    </row>
    <row r="101" spans="1:6" ht="16.5" thickBot="1" x14ac:dyDescent="0.3">
      <c r="A101" s="570" t="s">
        <v>317</v>
      </c>
      <c r="B101" s="562"/>
      <c r="C101" s="562"/>
      <c r="D101" s="563"/>
      <c r="E101" s="214">
        <f>E43+E51+E88+E99</f>
        <v>51386.37</v>
      </c>
      <c r="F101" s="141"/>
    </row>
    <row r="102" spans="1:6" ht="16.5" thickBot="1" x14ac:dyDescent="0.3">
      <c r="A102" s="28"/>
      <c r="B102" s="14"/>
      <c r="C102" s="14"/>
      <c r="D102" s="14"/>
      <c r="E102" s="190"/>
      <c r="F102" s="141"/>
    </row>
    <row r="103" spans="1:6" ht="16.5" thickBot="1" x14ac:dyDescent="0.3">
      <c r="A103" s="29"/>
      <c r="B103" s="15" t="s">
        <v>318</v>
      </c>
      <c r="C103" s="15"/>
      <c r="D103" s="15"/>
      <c r="E103" s="191"/>
      <c r="F103" s="141"/>
    </row>
    <row r="104" spans="1:6" ht="16.5" thickBot="1" x14ac:dyDescent="0.3">
      <c r="A104" s="30"/>
      <c r="B104" s="16"/>
      <c r="C104" s="16"/>
      <c r="D104" s="16"/>
      <c r="F104" s="141"/>
    </row>
    <row r="105" spans="1:6" ht="16.5" thickBot="1" x14ac:dyDescent="0.3">
      <c r="A105" s="571" t="s">
        <v>319</v>
      </c>
      <c r="B105" s="574"/>
      <c r="C105" s="575"/>
      <c r="D105" s="575"/>
      <c r="E105" s="576"/>
      <c r="F105" s="141"/>
    </row>
    <row r="106" spans="1:6" ht="31.5" x14ac:dyDescent="0.25">
      <c r="A106" s="21">
        <v>4110</v>
      </c>
      <c r="B106" s="7" t="s">
        <v>320</v>
      </c>
      <c r="C106" s="17"/>
      <c r="D106" s="117"/>
      <c r="E106" s="210"/>
      <c r="F106" s="141" t="s">
        <v>321</v>
      </c>
    </row>
    <row r="107" spans="1:6" ht="31.5" x14ac:dyDescent="0.25">
      <c r="A107" s="22">
        <v>4111</v>
      </c>
      <c r="B107" s="8" t="s">
        <v>322</v>
      </c>
      <c r="C107" s="17"/>
      <c r="D107" s="117"/>
      <c r="E107" s="206"/>
      <c r="F107" s="141" t="s">
        <v>323</v>
      </c>
    </row>
    <row r="108" spans="1:6" x14ac:dyDescent="0.25">
      <c r="A108" s="22">
        <v>4112</v>
      </c>
      <c r="B108" s="8" t="s">
        <v>324</v>
      </c>
      <c r="C108" s="17"/>
      <c r="D108" s="117"/>
      <c r="E108" s="206"/>
      <c r="F108" s="141" t="s">
        <v>325</v>
      </c>
    </row>
    <row r="109" spans="1:6" x14ac:dyDescent="0.25">
      <c r="A109" s="22">
        <v>4113</v>
      </c>
      <c r="B109" s="44" t="s">
        <v>326</v>
      </c>
      <c r="C109" s="44"/>
      <c r="D109" s="216"/>
      <c r="E109" s="207">
        <f>E22</f>
        <v>4486.37</v>
      </c>
      <c r="F109" s="141" t="s">
        <v>327</v>
      </c>
    </row>
    <row r="110" spans="1:6" ht="31.5" x14ac:dyDescent="0.25">
      <c r="A110" s="22">
        <v>4150</v>
      </c>
      <c r="B110" s="8" t="s">
        <v>328</v>
      </c>
      <c r="C110" s="17"/>
      <c r="D110" s="117"/>
      <c r="E110" s="207">
        <f>E31</f>
        <v>0</v>
      </c>
      <c r="F110" s="141" t="s">
        <v>329</v>
      </c>
    </row>
    <row r="111" spans="1:6" x14ac:dyDescent="0.25">
      <c r="A111" s="22">
        <v>4155</v>
      </c>
      <c r="B111" s="8" t="s">
        <v>330</v>
      </c>
      <c r="C111" s="17"/>
      <c r="D111" s="117"/>
      <c r="E111" s="207">
        <f>E33</f>
        <v>0</v>
      </c>
      <c r="F111" s="141" t="s">
        <v>331</v>
      </c>
    </row>
    <row r="112" spans="1:6" x14ac:dyDescent="0.25">
      <c r="A112" s="22">
        <v>4170</v>
      </c>
      <c r="B112" s="8" t="s">
        <v>332</v>
      </c>
      <c r="C112" s="17"/>
      <c r="D112" s="117"/>
      <c r="E112" s="206"/>
      <c r="F112" s="141" t="s">
        <v>325</v>
      </c>
    </row>
    <row r="113" spans="1:6" x14ac:dyDescent="0.25">
      <c r="A113" s="22">
        <v>4180</v>
      </c>
      <c r="B113" s="8" t="s">
        <v>333</v>
      </c>
      <c r="C113" s="17"/>
      <c r="D113" s="117"/>
      <c r="E113" s="206"/>
      <c r="F113" s="141" t="s">
        <v>325</v>
      </c>
    </row>
    <row r="114" spans="1:6" x14ac:dyDescent="0.25">
      <c r="A114" s="22">
        <v>4181</v>
      </c>
      <c r="B114" s="8" t="s">
        <v>334</v>
      </c>
      <c r="C114" s="17"/>
      <c r="D114" s="117"/>
      <c r="E114" s="206"/>
      <c r="F114" s="141" t="s">
        <v>325</v>
      </c>
    </row>
    <row r="115" spans="1:6" x14ac:dyDescent="0.25">
      <c r="A115" s="22">
        <v>4190</v>
      </c>
      <c r="B115" s="8" t="s">
        <v>335</v>
      </c>
      <c r="C115" s="17"/>
      <c r="D115" s="117"/>
      <c r="E115" s="206"/>
      <c r="F115" s="141" t="s">
        <v>325</v>
      </c>
    </row>
    <row r="116" spans="1:6" x14ac:dyDescent="0.25">
      <c r="A116" s="22">
        <v>4191</v>
      </c>
      <c r="B116" s="8" t="s">
        <v>336</v>
      </c>
      <c r="C116" s="17"/>
      <c r="D116" s="117"/>
      <c r="E116" s="206"/>
      <c r="F116" s="141" t="s">
        <v>325</v>
      </c>
    </row>
    <row r="117" spans="1:6" x14ac:dyDescent="0.25">
      <c r="A117" s="22">
        <v>4196</v>
      </c>
      <c r="B117" s="8" t="s">
        <v>337</v>
      </c>
      <c r="C117" s="17"/>
      <c r="D117" s="117"/>
      <c r="E117" s="207">
        <f>E42/100*95.9</f>
        <v>0</v>
      </c>
      <c r="F117" s="141" t="s">
        <v>338</v>
      </c>
    </row>
    <row r="118" spans="1:6" x14ac:dyDescent="0.25">
      <c r="A118" s="25">
        <v>4198</v>
      </c>
      <c r="B118" s="11" t="s">
        <v>339</v>
      </c>
      <c r="C118" s="200"/>
      <c r="D118" s="209"/>
      <c r="E118" s="213"/>
      <c r="F118" s="141" t="s">
        <v>325</v>
      </c>
    </row>
    <row r="119" spans="1:6" ht="17.45" customHeight="1" x14ac:dyDescent="0.25">
      <c r="A119" s="324">
        <v>4199</v>
      </c>
      <c r="B119" s="325" t="s">
        <v>340</v>
      </c>
      <c r="C119" s="326"/>
      <c r="D119" s="327"/>
      <c r="E119" s="328"/>
      <c r="F119" s="141" t="s">
        <v>341</v>
      </c>
    </row>
    <row r="120" spans="1:6" ht="19.5" customHeight="1" x14ac:dyDescent="0.3">
      <c r="A120" s="324">
        <v>4200</v>
      </c>
      <c r="B120" s="330" t="s">
        <v>342</v>
      </c>
      <c r="C120" s="323"/>
      <c r="D120" s="322"/>
      <c r="E120" s="333"/>
      <c r="F120" s="141" t="s">
        <v>343</v>
      </c>
    </row>
    <row r="121" spans="1:6" ht="34.5" customHeight="1" x14ac:dyDescent="0.3">
      <c r="A121" s="332">
        <v>4201</v>
      </c>
      <c r="B121" s="331" t="s">
        <v>344</v>
      </c>
      <c r="D121" s="329"/>
      <c r="E121" s="334"/>
      <c r="F121" s="141" t="s">
        <v>345</v>
      </c>
    </row>
    <row r="122" spans="1:6" x14ac:dyDescent="0.25">
      <c r="A122" s="577" t="s">
        <v>346</v>
      </c>
      <c r="B122" s="562"/>
      <c r="C122" s="562"/>
      <c r="D122" s="563"/>
      <c r="E122" s="215">
        <f>SUM(E106:E121)</f>
        <v>4486.37</v>
      </c>
      <c r="F122" s="141"/>
    </row>
    <row r="123" spans="1:6" x14ac:dyDescent="0.25">
      <c r="A123" s="22"/>
      <c r="B123" s="8"/>
      <c r="C123" s="8"/>
      <c r="D123" s="8"/>
      <c r="E123" s="188"/>
      <c r="F123" s="141"/>
    </row>
    <row r="124" spans="1:6" ht="16.5" thickBot="1" x14ac:dyDescent="0.3">
      <c r="A124" s="571" t="s">
        <v>347</v>
      </c>
      <c r="B124" s="574"/>
      <c r="C124" s="575"/>
      <c r="D124" s="575"/>
      <c r="E124" s="576"/>
      <c r="F124" s="141"/>
    </row>
    <row r="125" spans="1:6" ht="63" x14ac:dyDescent="0.25">
      <c r="A125" s="21">
        <v>4310</v>
      </c>
      <c r="B125" s="7" t="s">
        <v>348</v>
      </c>
      <c r="C125" s="17"/>
      <c r="D125" s="117"/>
      <c r="E125" s="210"/>
      <c r="F125" s="141" t="s">
        <v>349</v>
      </c>
    </row>
    <row r="126" spans="1:6" ht="39" customHeight="1" x14ac:dyDescent="0.25">
      <c r="A126" s="22">
        <v>4311</v>
      </c>
      <c r="B126" s="8" t="s">
        <v>350</v>
      </c>
      <c r="C126" s="17"/>
      <c r="D126" s="117"/>
      <c r="E126" s="207">
        <f>E14</f>
        <v>0</v>
      </c>
      <c r="F126" s="141" t="s">
        <v>351</v>
      </c>
    </row>
    <row r="127" spans="1:6" x14ac:dyDescent="0.25">
      <c r="A127" s="22">
        <v>4315</v>
      </c>
      <c r="B127" s="8" t="s">
        <v>352</v>
      </c>
      <c r="C127" s="17"/>
      <c r="D127" s="117"/>
      <c r="E127" s="206"/>
      <c r="F127" s="141" t="s">
        <v>353</v>
      </c>
    </row>
    <row r="128" spans="1:6" x14ac:dyDescent="0.25">
      <c r="A128" s="22">
        <v>4330</v>
      </c>
      <c r="B128" s="8" t="s">
        <v>354</v>
      </c>
      <c r="C128" s="17"/>
      <c r="D128" s="117"/>
      <c r="E128" s="206"/>
      <c r="F128" s="141" t="s">
        <v>353</v>
      </c>
    </row>
    <row r="129" spans="1:6" x14ac:dyDescent="0.25">
      <c r="A129" s="22">
        <v>4350</v>
      </c>
      <c r="B129" s="8" t="s">
        <v>355</v>
      </c>
      <c r="C129" s="17"/>
      <c r="D129" s="117"/>
      <c r="E129" s="206"/>
      <c r="F129" s="141" t="s">
        <v>353</v>
      </c>
    </row>
    <row r="130" spans="1:6" x14ac:dyDescent="0.25">
      <c r="A130" s="22">
        <v>4370</v>
      </c>
      <c r="B130" s="8" t="s">
        <v>356</v>
      </c>
      <c r="C130" s="17"/>
      <c r="D130" s="117"/>
      <c r="E130" s="206"/>
      <c r="F130" s="141" t="s">
        <v>353</v>
      </c>
    </row>
    <row r="131" spans="1:6" x14ac:dyDescent="0.25">
      <c r="A131" s="22">
        <v>4390</v>
      </c>
      <c r="B131" s="8" t="s">
        <v>357</v>
      </c>
      <c r="C131" s="17"/>
      <c r="D131" s="117"/>
      <c r="E131" s="206"/>
      <c r="F131" s="141" t="s">
        <v>353</v>
      </c>
    </row>
    <row r="132" spans="1:6" x14ac:dyDescent="0.25">
      <c r="A132" s="22">
        <v>4410</v>
      </c>
      <c r="B132" s="8" t="s">
        <v>358</v>
      </c>
      <c r="C132" s="17"/>
      <c r="D132" s="117"/>
      <c r="E132" s="207">
        <f>E30</f>
        <v>2000</v>
      </c>
      <c r="F132" s="141" t="s">
        <v>359</v>
      </c>
    </row>
    <row r="133" spans="1:6" ht="38.450000000000003" customHeight="1" x14ac:dyDescent="0.25">
      <c r="A133" s="22">
        <v>4420</v>
      </c>
      <c r="B133" s="8" t="s">
        <v>360</v>
      </c>
      <c r="C133" s="17"/>
      <c r="D133" s="117"/>
      <c r="E133" s="206"/>
      <c r="F133" s="141" t="s">
        <v>361</v>
      </c>
    </row>
    <row r="134" spans="1:6" x14ac:dyDescent="0.25">
      <c r="A134" s="22">
        <v>4430</v>
      </c>
      <c r="B134" s="8" t="s">
        <v>362</v>
      </c>
      <c r="C134" s="17"/>
      <c r="D134" s="117"/>
      <c r="E134" s="206"/>
      <c r="F134" s="141" t="s">
        <v>353</v>
      </c>
    </row>
    <row r="135" spans="1:6" x14ac:dyDescent="0.25">
      <c r="A135" s="22">
        <v>4450</v>
      </c>
      <c r="B135" s="8" t="s">
        <v>363</v>
      </c>
      <c r="C135" s="17"/>
      <c r="D135" s="117"/>
      <c r="E135" s="206"/>
      <c r="F135" s="141" t="s">
        <v>353</v>
      </c>
    </row>
    <row r="136" spans="1:6" x14ac:dyDescent="0.25">
      <c r="A136" s="22">
        <v>4470</v>
      </c>
      <c r="B136" s="8" t="s">
        <v>364</v>
      </c>
      <c r="C136" s="17"/>
      <c r="D136" s="117"/>
      <c r="E136" s="206"/>
      <c r="F136" s="141" t="s">
        <v>353</v>
      </c>
    </row>
    <row r="137" spans="1:6" ht="31.5" x14ac:dyDescent="0.25">
      <c r="A137" s="22">
        <v>4490</v>
      </c>
      <c r="B137" s="8" t="s">
        <v>365</v>
      </c>
      <c r="C137" s="17"/>
      <c r="D137" s="117"/>
      <c r="E137" s="206"/>
      <c r="F137" s="141" t="s">
        <v>366</v>
      </c>
    </row>
    <row r="138" spans="1:6" x14ac:dyDescent="0.25">
      <c r="A138" s="22">
        <v>4540</v>
      </c>
      <c r="B138" s="8" t="s">
        <v>367</v>
      </c>
      <c r="C138" s="17"/>
      <c r="D138" s="117"/>
      <c r="E138" s="207">
        <f>+E26</f>
        <v>0</v>
      </c>
      <c r="F138" s="141" t="s">
        <v>368</v>
      </c>
    </row>
    <row r="139" spans="1:6" x14ac:dyDescent="0.25">
      <c r="A139" s="22">
        <v>4550</v>
      </c>
      <c r="B139" s="8" t="s">
        <v>369</v>
      </c>
      <c r="C139" s="17"/>
      <c r="D139" s="117"/>
      <c r="E139" s="207">
        <f>E28</f>
        <v>0</v>
      </c>
      <c r="F139" s="141" t="s">
        <v>370</v>
      </c>
    </row>
    <row r="140" spans="1:6" x14ac:dyDescent="0.25">
      <c r="A140" s="22">
        <v>4570</v>
      </c>
      <c r="B140" s="8" t="s">
        <v>371</v>
      </c>
      <c r="C140" s="17"/>
      <c r="D140" s="117"/>
      <c r="E140" s="206"/>
      <c r="F140" s="141" t="s">
        <v>353</v>
      </c>
    </row>
    <row r="141" spans="1:6" x14ac:dyDescent="0.25">
      <c r="A141" s="22">
        <v>4590</v>
      </c>
      <c r="B141" s="8" t="s">
        <v>372</v>
      </c>
      <c r="C141" s="17"/>
      <c r="D141" s="117"/>
      <c r="E141" s="207">
        <f>E55+E27</f>
        <v>0</v>
      </c>
      <c r="F141" s="141" t="s">
        <v>373</v>
      </c>
    </row>
    <row r="142" spans="1:6" ht="31.5" x14ac:dyDescent="0.25">
      <c r="A142" s="22">
        <v>4610</v>
      </c>
      <c r="B142" s="8" t="s">
        <v>374</v>
      </c>
      <c r="C142" s="17"/>
      <c r="D142" s="117"/>
      <c r="E142" s="206"/>
      <c r="F142" s="141" t="s">
        <v>375</v>
      </c>
    </row>
    <row r="143" spans="1:6" x14ac:dyDescent="0.25">
      <c r="A143" s="22">
        <v>4611</v>
      </c>
      <c r="B143" s="8" t="s">
        <v>376</v>
      </c>
      <c r="C143" s="17"/>
      <c r="D143" s="117"/>
      <c r="E143" s="206"/>
      <c r="F143" s="141" t="s">
        <v>377</v>
      </c>
    </row>
    <row r="144" spans="1:6" x14ac:dyDescent="0.25">
      <c r="A144" s="22">
        <v>4620</v>
      </c>
      <c r="B144" s="8" t="s">
        <v>378</v>
      </c>
      <c r="C144" s="17"/>
      <c r="D144" s="117"/>
      <c r="E144" s="206"/>
      <c r="F144" s="141" t="s">
        <v>353</v>
      </c>
    </row>
    <row r="145" spans="1:6" x14ac:dyDescent="0.25">
      <c r="A145" s="22">
        <v>4630</v>
      </c>
      <c r="B145" s="8" t="s">
        <v>379</v>
      </c>
      <c r="C145" s="17"/>
      <c r="D145" s="117"/>
      <c r="E145" s="206"/>
      <c r="F145" s="141" t="s">
        <v>353</v>
      </c>
    </row>
    <row r="146" spans="1:6" x14ac:dyDescent="0.25">
      <c r="A146" s="22">
        <v>4635</v>
      </c>
      <c r="B146" s="8" t="s">
        <v>380</v>
      </c>
      <c r="C146" s="17"/>
      <c r="D146" s="117"/>
      <c r="E146" s="206"/>
      <c r="F146" s="141" t="s">
        <v>353</v>
      </c>
    </row>
    <row r="147" spans="1:6" x14ac:dyDescent="0.25">
      <c r="A147" s="22">
        <v>4640</v>
      </c>
      <c r="B147" s="8" t="s">
        <v>381</v>
      </c>
      <c r="C147" s="17"/>
      <c r="D147" s="117"/>
      <c r="E147" s="206"/>
      <c r="F147" s="141" t="s">
        <v>353</v>
      </c>
    </row>
    <row r="148" spans="1:6" x14ac:dyDescent="0.25">
      <c r="A148" s="22">
        <v>4641</v>
      </c>
      <c r="B148" s="8" t="s">
        <v>382</v>
      </c>
      <c r="C148" s="17"/>
      <c r="D148" s="117"/>
      <c r="E148" s="207">
        <f>E23</f>
        <v>0</v>
      </c>
      <c r="F148" s="141" t="s">
        <v>383</v>
      </c>
    </row>
    <row r="149" spans="1:6" x14ac:dyDescent="0.25">
      <c r="A149" s="22">
        <v>4650</v>
      </c>
      <c r="B149" s="8" t="s">
        <v>384</v>
      </c>
      <c r="C149" s="17"/>
      <c r="D149" s="117"/>
      <c r="E149" s="206"/>
      <c r="F149" s="141" t="s">
        <v>353</v>
      </c>
    </row>
    <row r="150" spans="1:6" ht="31.5" x14ac:dyDescent="0.25">
      <c r="A150" s="22">
        <v>4670</v>
      </c>
      <c r="B150" s="8" t="s">
        <v>385</v>
      </c>
      <c r="C150" s="17"/>
      <c r="D150" s="117"/>
      <c r="E150" s="206"/>
      <c r="F150" s="141" t="s">
        <v>386</v>
      </c>
    </row>
    <row r="151" spans="1:6" x14ac:dyDescent="0.25">
      <c r="A151" s="22">
        <v>4671</v>
      </c>
      <c r="B151" s="8" t="s">
        <v>387</v>
      </c>
      <c r="C151" s="17"/>
      <c r="D151" s="117"/>
      <c r="E151" s="206"/>
      <c r="F151" s="141" t="s">
        <v>388</v>
      </c>
    </row>
    <row r="152" spans="1:6" x14ac:dyDescent="0.25">
      <c r="A152" s="22">
        <v>4690</v>
      </c>
      <c r="B152" s="8" t="s">
        <v>389</v>
      </c>
      <c r="C152" s="17"/>
      <c r="D152" s="117"/>
      <c r="E152" s="206"/>
      <c r="F152" s="141" t="s">
        <v>390</v>
      </c>
    </row>
    <row r="153" spans="1:6" x14ac:dyDescent="0.25">
      <c r="A153" s="22">
        <v>4710</v>
      </c>
      <c r="B153" s="8" t="s">
        <v>391</v>
      </c>
      <c r="C153" s="17"/>
      <c r="D153" s="117"/>
      <c r="E153" s="206"/>
      <c r="F153" s="141" t="s">
        <v>353</v>
      </c>
    </row>
    <row r="154" spans="1:6" x14ac:dyDescent="0.25">
      <c r="A154" s="22">
        <v>4720</v>
      </c>
      <c r="B154" s="8" t="s">
        <v>392</v>
      </c>
      <c r="C154" s="17"/>
      <c r="D154" s="117"/>
      <c r="E154" s="206"/>
      <c r="F154" s="141" t="s">
        <v>353</v>
      </c>
    </row>
    <row r="155" spans="1:6" ht="14.25" customHeight="1" x14ac:dyDescent="0.25">
      <c r="A155" s="22">
        <v>4731</v>
      </c>
      <c r="B155" s="44" t="s">
        <v>393</v>
      </c>
      <c r="C155" s="44"/>
      <c r="D155" s="216"/>
      <c r="E155" s="207">
        <f>E21</f>
        <v>0</v>
      </c>
      <c r="F155" s="141" t="s">
        <v>394</v>
      </c>
    </row>
    <row r="156" spans="1:6" ht="31.9" customHeight="1" x14ac:dyDescent="0.25">
      <c r="A156" s="22">
        <v>4740</v>
      </c>
      <c r="B156" s="8" t="s">
        <v>395</v>
      </c>
      <c r="C156" s="17"/>
      <c r="D156" s="117"/>
      <c r="E156" s="206"/>
      <c r="F156" s="141" t="s">
        <v>396</v>
      </c>
    </row>
    <row r="157" spans="1:6" x14ac:dyDescent="0.25">
      <c r="A157" s="22">
        <v>4741</v>
      </c>
      <c r="B157" s="8" t="s">
        <v>397</v>
      </c>
      <c r="C157" s="17"/>
      <c r="D157" s="117"/>
      <c r="E157" s="207">
        <f>E57</f>
        <v>0</v>
      </c>
      <c r="F157" s="141" t="s">
        <v>398</v>
      </c>
    </row>
    <row r="158" spans="1:6" x14ac:dyDescent="0.25">
      <c r="A158" s="22">
        <v>4750</v>
      </c>
      <c r="B158" s="8" t="s">
        <v>399</v>
      </c>
      <c r="C158" s="17"/>
      <c r="D158" s="117"/>
      <c r="E158" s="207">
        <f>E71</f>
        <v>0</v>
      </c>
      <c r="F158" s="141" t="s">
        <v>400</v>
      </c>
    </row>
    <row r="159" spans="1:6" x14ac:dyDescent="0.25">
      <c r="A159" s="22">
        <v>4760</v>
      </c>
      <c r="B159" s="8" t="s">
        <v>401</v>
      </c>
      <c r="C159" s="17"/>
      <c r="D159" s="117"/>
      <c r="E159" s="206"/>
      <c r="F159" s="141" t="s">
        <v>402</v>
      </c>
    </row>
    <row r="160" spans="1:6" x14ac:dyDescent="0.25">
      <c r="A160" s="22">
        <v>4770</v>
      </c>
      <c r="B160" s="8" t="s">
        <v>403</v>
      </c>
      <c r="C160" s="17"/>
      <c r="D160" s="117"/>
      <c r="E160" s="206"/>
      <c r="F160" s="141" t="s">
        <v>353</v>
      </c>
    </row>
    <row r="161" spans="1:6" x14ac:dyDescent="0.25">
      <c r="A161" s="22">
        <v>4780</v>
      </c>
      <c r="B161" s="8" t="s">
        <v>404</v>
      </c>
      <c r="C161" s="17"/>
      <c r="D161" s="117"/>
      <c r="E161" s="206"/>
      <c r="F161" s="141" t="s">
        <v>405</v>
      </c>
    </row>
    <row r="162" spans="1:6" x14ac:dyDescent="0.25">
      <c r="A162" s="22">
        <v>4810</v>
      </c>
      <c r="B162" s="8" t="s">
        <v>406</v>
      </c>
      <c r="C162" s="17"/>
      <c r="D162" s="117"/>
      <c r="E162" s="206"/>
      <c r="F162" s="141" t="s">
        <v>353</v>
      </c>
    </row>
    <row r="163" spans="1:6" x14ac:dyDescent="0.25">
      <c r="A163" s="22">
        <v>4815</v>
      </c>
      <c r="B163" s="8" t="s">
        <v>407</v>
      </c>
      <c r="C163" s="17"/>
      <c r="D163" s="117"/>
      <c r="E163" s="207">
        <f>E34</f>
        <v>0</v>
      </c>
      <c r="F163" s="141" t="s">
        <v>408</v>
      </c>
    </row>
    <row r="164" spans="1:6" x14ac:dyDescent="0.25">
      <c r="A164" s="22">
        <v>4850</v>
      </c>
      <c r="B164" s="8" t="s">
        <v>409</v>
      </c>
      <c r="C164" s="17"/>
      <c r="D164" s="117"/>
      <c r="E164" s="206"/>
      <c r="F164" s="141" t="s">
        <v>353</v>
      </c>
    </row>
    <row r="165" spans="1:6" x14ac:dyDescent="0.25">
      <c r="A165" s="22">
        <v>4908</v>
      </c>
      <c r="B165" s="8" t="s">
        <v>410</v>
      </c>
      <c r="C165" s="17"/>
      <c r="D165" s="117"/>
      <c r="E165" s="206"/>
      <c r="F165" s="141" t="s">
        <v>353</v>
      </c>
    </row>
    <row r="166" spans="1:6" x14ac:dyDescent="0.25">
      <c r="A166" s="22">
        <v>4909</v>
      </c>
      <c r="B166" s="8" t="s">
        <v>411</v>
      </c>
      <c r="C166" s="17"/>
      <c r="D166" s="117"/>
      <c r="E166" s="206"/>
      <c r="F166" s="141" t="s">
        <v>353</v>
      </c>
    </row>
    <row r="167" spans="1:6" x14ac:dyDescent="0.25">
      <c r="A167" s="22">
        <v>4910</v>
      </c>
      <c r="B167" s="8" t="s">
        <v>412</v>
      </c>
      <c r="C167" s="17"/>
      <c r="D167" s="117"/>
      <c r="E167" s="206"/>
      <c r="F167" s="141" t="s">
        <v>353</v>
      </c>
    </row>
    <row r="168" spans="1:6" x14ac:dyDescent="0.25">
      <c r="A168" s="22">
        <v>4911</v>
      </c>
      <c r="B168" s="8" t="s">
        <v>413</v>
      </c>
      <c r="C168" s="17"/>
      <c r="D168" s="117"/>
      <c r="E168" s="207">
        <f>E46</f>
        <v>0</v>
      </c>
      <c r="F168" s="141" t="s">
        <v>414</v>
      </c>
    </row>
    <row r="169" spans="1:6" x14ac:dyDescent="0.25">
      <c r="A169" s="22">
        <v>4912</v>
      </c>
      <c r="B169" s="8" t="s">
        <v>415</v>
      </c>
      <c r="C169" s="17"/>
      <c r="D169" s="117"/>
      <c r="E169" s="207">
        <f>E47</f>
        <v>0</v>
      </c>
      <c r="F169" s="141" t="s">
        <v>416</v>
      </c>
    </row>
    <row r="170" spans="1:6" x14ac:dyDescent="0.25">
      <c r="A170" s="22">
        <v>4913</v>
      </c>
      <c r="B170" s="8" t="s">
        <v>417</v>
      </c>
      <c r="C170" s="17"/>
      <c r="D170" s="117"/>
      <c r="E170" s="207">
        <f>E48</f>
        <v>0</v>
      </c>
      <c r="F170" s="141" t="s">
        <v>418</v>
      </c>
    </row>
    <row r="171" spans="1:6" x14ac:dyDescent="0.25">
      <c r="A171" s="22">
        <v>4914</v>
      </c>
      <c r="B171" s="8" t="s">
        <v>419</v>
      </c>
      <c r="C171" s="17"/>
      <c r="D171" s="117"/>
      <c r="E171" s="206"/>
      <c r="F171" s="141" t="s">
        <v>353</v>
      </c>
    </row>
    <row r="172" spans="1:6" x14ac:dyDescent="0.25">
      <c r="A172" s="22">
        <v>4915</v>
      </c>
      <c r="B172" s="8" t="s">
        <v>420</v>
      </c>
      <c r="C172" s="17"/>
      <c r="D172" s="117"/>
      <c r="E172" s="206"/>
      <c r="F172" s="141" t="s">
        <v>353</v>
      </c>
    </row>
    <row r="173" spans="1:6" x14ac:dyDescent="0.25">
      <c r="A173" s="22">
        <v>4916</v>
      </c>
      <c r="B173" s="8" t="s">
        <v>421</v>
      </c>
      <c r="C173" s="17"/>
      <c r="D173" s="117"/>
      <c r="E173" s="206"/>
      <c r="F173" s="141" t="s">
        <v>353</v>
      </c>
    </row>
    <row r="174" spans="1:6" x14ac:dyDescent="0.25">
      <c r="A174" s="22">
        <v>4917</v>
      </c>
      <c r="B174" s="8" t="s">
        <v>422</v>
      </c>
      <c r="C174" s="17"/>
      <c r="D174" s="117"/>
      <c r="E174" s="207">
        <f>E40</f>
        <v>0</v>
      </c>
      <c r="F174" s="141" t="s">
        <v>423</v>
      </c>
    </row>
    <row r="175" spans="1:6" x14ac:dyDescent="0.25">
      <c r="A175" s="22">
        <v>4918</v>
      </c>
      <c r="B175" s="8" t="s">
        <v>424</v>
      </c>
      <c r="C175" s="17"/>
      <c r="D175" s="117"/>
      <c r="E175" s="207">
        <f>E96</f>
        <v>0</v>
      </c>
      <c r="F175" s="141" t="s">
        <v>425</v>
      </c>
    </row>
    <row r="176" spans="1:6" ht="31.5" x14ac:dyDescent="0.25">
      <c r="A176" s="22">
        <v>4919</v>
      </c>
      <c r="B176" s="8" t="s">
        <v>426</v>
      </c>
      <c r="C176" s="17"/>
      <c r="D176" s="117"/>
      <c r="E176" s="207">
        <f>E20</f>
        <v>0</v>
      </c>
      <c r="F176" s="141" t="s">
        <v>427</v>
      </c>
    </row>
    <row r="177" spans="1:6" x14ac:dyDescent="0.25">
      <c r="A177" s="22">
        <v>4920</v>
      </c>
      <c r="B177" s="8" t="s">
        <v>428</v>
      </c>
      <c r="C177" s="17"/>
      <c r="D177" s="117"/>
      <c r="E177" s="206"/>
      <c r="F177" s="141" t="s">
        <v>429</v>
      </c>
    </row>
    <row r="178" spans="1:6" x14ac:dyDescent="0.25">
      <c r="A178" s="22">
        <v>4921</v>
      </c>
      <c r="B178" s="8" t="s">
        <v>430</v>
      </c>
      <c r="C178" s="17"/>
      <c r="D178" s="117"/>
      <c r="E178" s="206"/>
      <c r="F178" s="141" t="s">
        <v>429</v>
      </c>
    </row>
    <row r="179" spans="1:6" ht="31.5" x14ac:dyDescent="0.25">
      <c r="A179" s="22">
        <v>4922</v>
      </c>
      <c r="B179" s="8" t="s">
        <v>431</v>
      </c>
      <c r="C179" s="17"/>
      <c r="D179" s="117"/>
      <c r="E179" s="207">
        <f>E85</f>
        <v>0</v>
      </c>
      <c r="F179" s="141" t="s">
        <v>432</v>
      </c>
    </row>
    <row r="180" spans="1:6" ht="31.5" x14ac:dyDescent="0.25">
      <c r="A180" s="22">
        <v>4923</v>
      </c>
      <c r="B180" s="8" t="s">
        <v>433</v>
      </c>
      <c r="C180" s="17"/>
      <c r="D180" s="117"/>
      <c r="E180" s="207">
        <f>E97</f>
        <v>0</v>
      </c>
      <c r="F180" s="141" t="s">
        <v>434</v>
      </c>
    </row>
    <row r="181" spans="1:6" ht="31.5" x14ac:dyDescent="0.25">
      <c r="A181" s="22">
        <v>4924</v>
      </c>
      <c r="B181" s="8" t="s">
        <v>435</v>
      </c>
      <c r="C181" s="17"/>
      <c r="D181" s="117"/>
      <c r="E181" s="207">
        <f>E98</f>
        <v>0</v>
      </c>
      <c r="F181" s="141" t="s">
        <v>436</v>
      </c>
    </row>
    <row r="182" spans="1:6" ht="31.5" x14ac:dyDescent="0.25">
      <c r="A182" s="22">
        <v>4925</v>
      </c>
      <c r="B182" s="8" t="s">
        <v>437</v>
      </c>
      <c r="C182" s="17"/>
      <c r="D182" s="117"/>
      <c r="E182" s="207">
        <f>E86</f>
        <v>0</v>
      </c>
      <c r="F182" s="141" t="s">
        <v>438</v>
      </c>
    </row>
    <row r="183" spans="1:6" x14ac:dyDescent="0.25">
      <c r="A183" s="22">
        <v>4927</v>
      </c>
      <c r="B183" s="8" t="s">
        <v>439</v>
      </c>
      <c r="C183" s="17"/>
      <c r="D183" s="117"/>
      <c r="E183" s="206"/>
      <c r="F183" s="141" t="s">
        <v>429</v>
      </c>
    </row>
    <row r="184" spans="1:6" x14ac:dyDescent="0.25">
      <c r="A184" s="22">
        <v>4928</v>
      </c>
      <c r="B184" s="8" t="s">
        <v>440</v>
      </c>
      <c r="C184" s="17"/>
      <c r="D184" s="117"/>
      <c r="E184" s="206"/>
      <c r="F184" s="141" t="s">
        <v>441</v>
      </c>
    </row>
    <row r="185" spans="1:6" x14ac:dyDescent="0.25">
      <c r="A185" s="25">
        <v>4929</v>
      </c>
      <c r="B185" s="11" t="s">
        <v>442</v>
      </c>
      <c r="C185" s="17"/>
      <c r="D185" s="117"/>
      <c r="E185" s="207">
        <f>E50</f>
        <v>0</v>
      </c>
      <c r="F185" s="141" t="s">
        <v>443</v>
      </c>
    </row>
    <row r="186" spans="1:6" ht="16.5" thickBot="1" x14ac:dyDescent="0.3">
      <c r="A186" s="25">
        <v>4930</v>
      </c>
      <c r="B186" s="11" t="s">
        <v>444</v>
      </c>
      <c r="C186" s="200"/>
      <c r="D186" s="209"/>
      <c r="E186" s="211"/>
      <c r="F186" s="141" t="s">
        <v>429</v>
      </c>
    </row>
    <row r="187" spans="1:6" ht="32.25" thickBot="1" x14ac:dyDescent="0.3">
      <c r="A187" s="391">
        <v>4931</v>
      </c>
      <c r="B187" s="394" t="s">
        <v>445</v>
      </c>
      <c r="C187" s="394"/>
      <c r="D187" s="393"/>
      <c r="E187" s="395"/>
      <c r="F187" s="141" t="s">
        <v>353</v>
      </c>
    </row>
    <row r="188" spans="1:6" ht="16.5" thickBot="1" x14ac:dyDescent="0.3">
      <c r="A188" s="578" t="s">
        <v>446</v>
      </c>
      <c r="B188" s="579"/>
      <c r="C188" s="392"/>
      <c r="D188" s="396"/>
      <c r="E188" s="217">
        <f>SUM(E125:E187)</f>
        <v>2000</v>
      </c>
      <c r="F188" s="141"/>
    </row>
    <row r="189" spans="1:6" ht="16.5" thickBot="1" x14ac:dyDescent="0.3">
      <c r="A189" s="22"/>
      <c r="B189" s="8"/>
      <c r="C189" s="8"/>
      <c r="D189" s="8"/>
      <c r="E189" s="188"/>
      <c r="F189" s="141"/>
    </row>
    <row r="190" spans="1:6" ht="16.5" thickBot="1" x14ac:dyDescent="0.3">
      <c r="A190" s="571" t="s">
        <v>447</v>
      </c>
      <c r="B190" s="574"/>
      <c r="C190" s="574"/>
      <c r="D190" s="574"/>
      <c r="E190" s="580"/>
      <c r="F190" s="141"/>
    </row>
    <row r="191" spans="1:6" x14ac:dyDescent="0.25">
      <c r="A191" s="26">
        <v>5010</v>
      </c>
      <c r="B191" s="12" t="s">
        <v>448</v>
      </c>
      <c r="C191" s="199"/>
      <c r="D191" s="204"/>
      <c r="E191" s="212"/>
      <c r="F191" s="141" t="s">
        <v>449</v>
      </c>
    </row>
    <row r="192" spans="1:6" ht="48.75" customHeight="1" x14ac:dyDescent="0.25">
      <c r="A192" s="22">
        <v>5030</v>
      </c>
      <c r="B192" s="8" t="s">
        <v>450</v>
      </c>
      <c r="C192" s="17"/>
      <c r="D192" s="117"/>
      <c r="E192" s="206"/>
      <c r="F192" s="141" t="s">
        <v>451</v>
      </c>
    </row>
    <row r="193" spans="1:6" x14ac:dyDescent="0.25">
      <c r="A193" s="22">
        <v>5110</v>
      </c>
      <c r="B193" s="8" t="s">
        <v>452</v>
      </c>
      <c r="C193" s="17"/>
      <c r="D193" s="117"/>
      <c r="E193" s="206"/>
      <c r="F193" s="141" t="s">
        <v>449</v>
      </c>
    </row>
    <row r="194" spans="1:6" ht="48.75" customHeight="1" x14ac:dyDescent="0.25">
      <c r="A194" s="22">
        <v>5112</v>
      </c>
      <c r="B194" s="8" t="s">
        <v>453</v>
      </c>
      <c r="C194" s="17"/>
      <c r="D194" s="117"/>
      <c r="E194" s="206"/>
      <c r="F194" s="141" t="s">
        <v>451</v>
      </c>
    </row>
    <row r="195" spans="1:6" x14ac:dyDescent="0.25">
      <c r="A195" s="22">
        <v>5150</v>
      </c>
      <c r="B195" s="8" t="s">
        <v>454</v>
      </c>
      <c r="C195" s="17"/>
      <c r="D195" s="117"/>
      <c r="E195" s="206"/>
      <c r="F195" s="141" t="s">
        <v>353</v>
      </c>
    </row>
    <row r="196" spans="1:6" x14ac:dyDescent="0.25">
      <c r="A196" s="22">
        <v>5170</v>
      </c>
      <c r="B196" s="8" t="s">
        <v>455</v>
      </c>
      <c r="C196" s="17"/>
      <c r="D196" s="117"/>
      <c r="E196" s="206"/>
      <c r="F196" s="141" t="s">
        <v>353</v>
      </c>
    </row>
    <row r="197" spans="1:6" x14ac:dyDescent="0.25">
      <c r="A197" s="22">
        <v>5175</v>
      </c>
      <c r="B197" s="8" t="s">
        <v>456</v>
      </c>
      <c r="C197" s="17"/>
      <c r="D197" s="117"/>
      <c r="E197" s="206"/>
      <c r="F197" s="141" t="s">
        <v>353</v>
      </c>
    </row>
    <row r="198" spans="1:6" x14ac:dyDescent="0.25">
      <c r="A198" s="22">
        <v>5310</v>
      </c>
      <c r="B198" s="8" t="s">
        <v>457</v>
      </c>
      <c r="C198" s="17"/>
      <c r="D198" s="117"/>
      <c r="E198" s="206"/>
      <c r="F198" s="141" t="s">
        <v>353</v>
      </c>
    </row>
    <row r="199" spans="1:6" x14ac:dyDescent="0.25">
      <c r="A199" s="22">
        <v>5315</v>
      </c>
      <c r="B199" s="8" t="s">
        <v>458</v>
      </c>
      <c r="C199" s="17"/>
      <c r="D199" s="117"/>
      <c r="E199" s="207">
        <f>E36</f>
        <v>0</v>
      </c>
      <c r="F199" s="141" t="s">
        <v>459</v>
      </c>
    </row>
    <row r="200" spans="1:6" x14ac:dyDescent="0.25">
      <c r="A200" s="22">
        <v>5316</v>
      </c>
      <c r="B200" s="8" t="s">
        <v>460</v>
      </c>
      <c r="C200" s="17"/>
      <c r="D200" s="117"/>
      <c r="E200" s="207">
        <f>E38</f>
        <v>0</v>
      </c>
      <c r="F200" s="141" t="s">
        <v>461</v>
      </c>
    </row>
    <row r="201" spans="1:6" ht="31.5" x14ac:dyDescent="0.25">
      <c r="A201" s="22">
        <v>5350</v>
      </c>
      <c r="B201" s="8" t="s">
        <v>462</v>
      </c>
      <c r="C201" s="17"/>
      <c r="D201" s="117"/>
      <c r="E201" s="206"/>
      <c r="F201" s="141" t="s">
        <v>353</v>
      </c>
    </row>
    <row r="202" spans="1:6" x14ac:dyDescent="0.25">
      <c r="A202" s="22">
        <v>5400</v>
      </c>
      <c r="B202" s="8" t="s">
        <v>463</v>
      </c>
      <c r="C202" s="17"/>
      <c r="D202" s="117"/>
      <c r="E202" s="206"/>
      <c r="F202" s="141" t="s">
        <v>353</v>
      </c>
    </row>
    <row r="203" spans="1:6" x14ac:dyDescent="0.25">
      <c r="A203" s="22">
        <v>5450</v>
      </c>
      <c r="B203" s="8" t="s">
        <v>464</v>
      </c>
      <c r="C203" s="17"/>
      <c r="D203" s="117"/>
      <c r="E203" s="206"/>
      <c r="F203" s="141" t="s">
        <v>353</v>
      </c>
    </row>
    <row r="204" spans="1:6" x14ac:dyDescent="0.25">
      <c r="A204" s="22">
        <v>5510</v>
      </c>
      <c r="B204" s="8" t="s">
        <v>465</v>
      </c>
      <c r="C204" s="17"/>
      <c r="D204" s="117"/>
      <c r="E204" s="206"/>
      <c r="F204" s="141" t="s">
        <v>353</v>
      </c>
    </row>
    <row r="205" spans="1:6" x14ac:dyDescent="0.25">
      <c r="A205" s="22">
        <v>5550</v>
      </c>
      <c r="B205" s="8" t="s">
        <v>466</v>
      </c>
      <c r="C205" s="17"/>
      <c r="D205" s="117"/>
      <c r="E205" s="206"/>
      <c r="F205" s="141" t="s">
        <v>353</v>
      </c>
    </row>
    <row r="206" spans="1:6" ht="31.5" x14ac:dyDescent="0.25">
      <c r="A206" s="22">
        <v>5551</v>
      </c>
      <c r="B206" s="8" t="s">
        <v>467</v>
      </c>
      <c r="C206" s="17"/>
      <c r="D206" s="117"/>
      <c r="E206" s="207">
        <f>E37</f>
        <v>0</v>
      </c>
      <c r="F206" s="141" t="s">
        <v>468</v>
      </c>
    </row>
    <row r="207" spans="1:6" x14ac:dyDescent="0.25">
      <c r="A207" s="22">
        <v>5552</v>
      </c>
      <c r="B207" s="8" t="s">
        <v>469</v>
      </c>
      <c r="C207" s="17"/>
      <c r="D207" s="117"/>
      <c r="E207" s="206"/>
      <c r="F207" s="141" t="s">
        <v>353</v>
      </c>
    </row>
    <row r="208" spans="1:6" ht="31.5" x14ac:dyDescent="0.25">
      <c r="A208" s="22">
        <v>5553</v>
      </c>
      <c r="B208" s="8" t="s">
        <v>470</v>
      </c>
      <c r="C208" s="17"/>
      <c r="D208" s="117"/>
      <c r="E208" s="206"/>
      <c r="F208" s="141" t="s">
        <v>471</v>
      </c>
    </row>
    <row r="209" spans="1:6" x14ac:dyDescent="0.25">
      <c r="A209" s="22">
        <v>5610</v>
      </c>
      <c r="B209" s="8" t="s">
        <v>472</v>
      </c>
      <c r="C209" s="17"/>
      <c r="D209" s="117"/>
      <c r="E209" s="206"/>
      <c r="F209" s="141" t="s">
        <v>353</v>
      </c>
    </row>
    <row r="210" spans="1:6" x14ac:dyDescent="0.25">
      <c r="A210" s="22">
        <v>5611</v>
      </c>
      <c r="B210" s="8" t="s">
        <v>473</v>
      </c>
      <c r="C210" s="17"/>
      <c r="D210" s="117"/>
      <c r="E210" s="206"/>
      <c r="F210" s="141" t="s">
        <v>353</v>
      </c>
    </row>
    <row r="211" spans="1:6" x14ac:dyDescent="0.25">
      <c r="A211" s="22">
        <v>5700</v>
      </c>
      <c r="B211" s="8" t="s">
        <v>474</v>
      </c>
      <c r="C211" s="17"/>
      <c r="D211" s="117"/>
      <c r="E211" s="206"/>
      <c r="F211" s="141" t="s">
        <v>353</v>
      </c>
    </row>
    <row r="212" spans="1:6" ht="16.5" thickBot="1" x14ac:dyDescent="0.3">
      <c r="A212" s="25">
        <v>5800</v>
      </c>
      <c r="B212" s="11" t="s">
        <v>475</v>
      </c>
      <c r="C212" s="200"/>
      <c r="D212" s="209"/>
      <c r="E212" s="211"/>
      <c r="F212" s="141" t="s">
        <v>353</v>
      </c>
    </row>
    <row r="213" spans="1:6" ht="16.5" thickBot="1" x14ac:dyDescent="0.3">
      <c r="A213" s="581" t="s">
        <v>476</v>
      </c>
      <c r="B213" s="582"/>
      <c r="C213" s="218"/>
      <c r="D213" s="219"/>
      <c r="E213" s="217">
        <f>SUM(E191:E212)</f>
        <v>0</v>
      </c>
      <c r="F213" s="141"/>
    </row>
    <row r="214" spans="1:6" ht="16.5" thickBot="1" x14ac:dyDescent="0.3">
      <c r="A214" s="22"/>
      <c r="B214" s="8"/>
      <c r="C214" s="8"/>
      <c r="D214" s="8"/>
      <c r="E214" s="188"/>
      <c r="F214" s="141"/>
    </row>
    <row r="215" spans="1:6" ht="16.5" thickBot="1" x14ac:dyDescent="0.3">
      <c r="A215" s="571" t="s">
        <v>477</v>
      </c>
      <c r="B215" s="574"/>
      <c r="C215" s="574"/>
      <c r="D215" s="574"/>
      <c r="E215" s="580"/>
      <c r="F215" s="141"/>
    </row>
    <row r="216" spans="1:6" ht="31.5" x14ac:dyDescent="0.25">
      <c r="A216" s="26">
        <v>6010</v>
      </c>
      <c r="B216" s="12" t="s">
        <v>478</v>
      </c>
      <c r="C216" s="199"/>
      <c r="D216" s="204"/>
      <c r="E216" s="212"/>
      <c r="F216" s="141" t="s">
        <v>479</v>
      </c>
    </row>
    <row r="217" spans="1:6" ht="48" customHeight="1" x14ac:dyDescent="0.25">
      <c r="A217" s="22">
        <v>6050</v>
      </c>
      <c r="B217" s="8" t="s">
        <v>480</v>
      </c>
      <c r="C217" s="17"/>
      <c r="D217" s="117"/>
      <c r="E217" s="206"/>
      <c r="F217" s="141" t="s">
        <v>451</v>
      </c>
    </row>
    <row r="218" spans="1:6" x14ac:dyDescent="0.25">
      <c r="A218" s="22">
        <v>6100</v>
      </c>
      <c r="B218" s="8" t="s">
        <v>481</v>
      </c>
      <c r="C218" s="17"/>
      <c r="D218" s="117"/>
      <c r="E218" s="206"/>
      <c r="F218" s="141" t="s">
        <v>353</v>
      </c>
    </row>
    <row r="219" spans="1:6" x14ac:dyDescent="0.25">
      <c r="A219" s="22">
        <v>6150</v>
      </c>
      <c r="B219" s="8" t="s">
        <v>482</v>
      </c>
      <c r="C219" s="17"/>
      <c r="D219" s="117"/>
      <c r="E219" s="206"/>
      <c r="F219" s="141" t="s">
        <v>353</v>
      </c>
    </row>
    <row r="220" spans="1:6" x14ac:dyDescent="0.25">
      <c r="A220" s="22">
        <v>6210</v>
      </c>
      <c r="B220" s="8" t="s">
        <v>483</v>
      </c>
      <c r="C220" s="17"/>
      <c r="D220" s="117"/>
      <c r="E220" s="206"/>
      <c r="F220" s="141" t="s">
        <v>353</v>
      </c>
    </row>
    <row r="221" spans="1:6" x14ac:dyDescent="0.25">
      <c r="A221" s="22">
        <v>6250</v>
      </c>
      <c r="B221" s="8" t="s">
        <v>484</v>
      </c>
      <c r="C221" s="17"/>
      <c r="D221" s="117"/>
      <c r="E221" s="206"/>
      <c r="F221" s="141" t="s">
        <v>353</v>
      </c>
    </row>
    <row r="222" spans="1:6" x14ac:dyDescent="0.25">
      <c r="A222" s="22">
        <v>6300</v>
      </c>
      <c r="B222" s="8" t="s">
        <v>485</v>
      </c>
      <c r="C222" s="17"/>
      <c r="D222" s="117"/>
      <c r="E222" s="206"/>
      <c r="F222" s="141" t="s">
        <v>353</v>
      </c>
    </row>
    <row r="223" spans="1:6" ht="31.5" x14ac:dyDescent="0.25">
      <c r="A223" s="22">
        <v>6350</v>
      </c>
      <c r="B223" s="8" t="s">
        <v>486</v>
      </c>
      <c r="C223" s="17"/>
      <c r="D223" s="117"/>
      <c r="E223" s="206"/>
      <c r="F223" s="141" t="s">
        <v>487</v>
      </c>
    </row>
    <row r="224" spans="1:6" ht="31.5" x14ac:dyDescent="0.25">
      <c r="A224" s="22">
        <v>6355</v>
      </c>
      <c r="B224" s="8" t="s">
        <v>488</v>
      </c>
      <c r="C224" s="17"/>
      <c r="D224" s="117"/>
      <c r="E224" s="206"/>
      <c r="F224" s="141" t="s">
        <v>489</v>
      </c>
    </row>
    <row r="225" spans="1:6" x14ac:dyDescent="0.25">
      <c r="A225" s="22">
        <v>6400</v>
      </c>
      <c r="B225" s="8" t="s">
        <v>490</v>
      </c>
      <c r="C225" s="17"/>
      <c r="D225" s="117"/>
      <c r="E225" s="206"/>
      <c r="F225" s="141" t="s">
        <v>353</v>
      </c>
    </row>
    <row r="226" spans="1:6" x14ac:dyDescent="0.25">
      <c r="A226" s="22">
        <v>6450</v>
      </c>
      <c r="B226" s="8" t="s">
        <v>491</v>
      </c>
      <c r="C226" s="17"/>
      <c r="D226" s="117"/>
      <c r="E226" s="206"/>
      <c r="F226" s="141" t="s">
        <v>353</v>
      </c>
    </row>
    <row r="227" spans="1:6" x14ac:dyDescent="0.25">
      <c r="A227" s="22">
        <v>6500</v>
      </c>
      <c r="B227" s="8" t="s">
        <v>492</v>
      </c>
      <c r="C227" s="17"/>
      <c r="D227" s="117"/>
      <c r="E227" s="206"/>
      <c r="F227" s="141" t="s">
        <v>353</v>
      </c>
    </row>
    <row r="228" spans="1:6" x14ac:dyDescent="0.25">
      <c r="A228" s="22">
        <v>6600</v>
      </c>
      <c r="B228" s="8" t="s">
        <v>493</v>
      </c>
      <c r="C228" s="17"/>
      <c r="D228" s="117"/>
      <c r="E228" s="206"/>
      <c r="F228" s="141" t="s">
        <v>353</v>
      </c>
    </row>
    <row r="229" spans="1:6" x14ac:dyDescent="0.25">
      <c r="A229" s="22">
        <v>6650</v>
      </c>
      <c r="B229" s="8" t="s">
        <v>494</v>
      </c>
      <c r="C229" s="17"/>
      <c r="D229" s="117"/>
      <c r="E229" s="206"/>
      <c r="F229" s="141" t="s">
        <v>353</v>
      </c>
    </row>
    <row r="230" spans="1:6" ht="31.5" x14ac:dyDescent="0.25">
      <c r="A230" s="22">
        <v>6700</v>
      </c>
      <c r="B230" s="8" t="s">
        <v>495</v>
      </c>
      <c r="C230" s="17"/>
      <c r="D230" s="117"/>
      <c r="E230" s="206"/>
      <c r="F230" s="141" t="s">
        <v>496</v>
      </c>
    </row>
    <row r="231" spans="1:6" ht="31.5" x14ac:dyDescent="0.25">
      <c r="A231" s="22">
        <v>6730</v>
      </c>
      <c r="B231" s="8" t="s">
        <v>497</v>
      </c>
      <c r="C231" s="17"/>
      <c r="D231" s="117"/>
      <c r="E231" s="206"/>
      <c r="F231" s="141" t="s">
        <v>498</v>
      </c>
    </row>
    <row r="232" spans="1:6" ht="31.5" x14ac:dyDescent="0.25">
      <c r="A232" s="22">
        <v>6731</v>
      </c>
      <c r="B232" s="8" t="s">
        <v>499</v>
      </c>
      <c r="C232" s="17"/>
      <c r="D232" s="117"/>
      <c r="E232" s="206"/>
      <c r="F232" s="141" t="s">
        <v>353</v>
      </c>
    </row>
    <row r="233" spans="1:6" x14ac:dyDescent="0.25">
      <c r="A233" s="22">
        <v>6750</v>
      </c>
      <c r="B233" s="8" t="s">
        <v>500</v>
      </c>
      <c r="C233" s="17"/>
      <c r="D233" s="117"/>
      <c r="E233" s="206"/>
      <c r="F233" s="141" t="s">
        <v>353</v>
      </c>
    </row>
    <row r="234" spans="1:6" x14ac:dyDescent="0.25">
      <c r="A234" s="22">
        <v>6755</v>
      </c>
      <c r="B234" s="8" t="s">
        <v>501</v>
      </c>
      <c r="C234" s="17"/>
      <c r="D234" s="117"/>
      <c r="E234" s="206"/>
      <c r="F234" s="141" t="s">
        <v>353</v>
      </c>
    </row>
    <row r="235" spans="1:6" x14ac:dyDescent="0.25">
      <c r="A235" s="22">
        <v>6780</v>
      </c>
      <c r="B235" s="8" t="s">
        <v>502</v>
      </c>
      <c r="C235" s="17"/>
      <c r="D235" s="117"/>
      <c r="E235" s="206"/>
      <c r="F235" s="141" t="s">
        <v>353</v>
      </c>
    </row>
    <row r="236" spans="1:6" x14ac:dyDescent="0.25">
      <c r="A236" s="22">
        <v>6800</v>
      </c>
      <c r="B236" s="8" t="s">
        <v>503</v>
      </c>
      <c r="C236" s="17"/>
      <c r="D236" s="117"/>
      <c r="E236" s="206"/>
      <c r="F236" s="141" t="s">
        <v>504</v>
      </c>
    </row>
    <row r="237" spans="1:6" x14ac:dyDescent="0.25">
      <c r="A237" s="22">
        <v>6830</v>
      </c>
      <c r="B237" s="8" t="s">
        <v>505</v>
      </c>
      <c r="C237" s="17"/>
      <c r="D237" s="117"/>
      <c r="E237" s="206"/>
      <c r="F237" s="141" t="s">
        <v>353</v>
      </c>
    </row>
    <row r="238" spans="1:6" x14ac:dyDescent="0.25">
      <c r="A238" s="22">
        <v>6870</v>
      </c>
      <c r="B238" s="8" t="s">
        <v>506</v>
      </c>
      <c r="C238" s="17"/>
      <c r="D238" s="117"/>
      <c r="E238" s="207">
        <f>E35</f>
        <v>0</v>
      </c>
      <c r="F238" s="141" t="s">
        <v>507</v>
      </c>
    </row>
    <row r="239" spans="1:6" ht="16.5" thickBot="1" x14ac:dyDescent="0.3">
      <c r="A239" s="25">
        <v>6900</v>
      </c>
      <c r="B239" s="11" t="s">
        <v>508</v>
      </c>
      <c r="C239" s="200"/>
      <c r="D239" s="209"/>
      <c r="E239" s="211"/>
      <c r="F239" s="141" t="s">
        <v>353</v>
      </c>
    </row>
    <row r="240" spans="1:6" ht="16.5" thickBot="1" x14ac:dyDescent="0.3">
      <c r="A240" s="571" t="s">
        <v>509</v>
      </c>
      <c r="B240" s="574"/>
      <c r="C240" s="562"/>
      <c r="D240" s="563"/>
      <c r="E240" s="217">
        <f>SUM(E216:E239)</f>
        <v>0</v>
      </c>
      <c r="F240" s="141"/>
    </row>
    <row r="241" spans="1:6" ht="16.5" thickBot="1" x14ac:dyDescent="0.3">
      <c r="A241" s="22"/>
      <c r="B241" s="8"/>
      <c r="C241" s="8"/>
      <c r="D241" s="8"/>
      <c r="E241" s="188"/>
      <c r="F241" s="141"/>
    </row>
    <row r="242" spans="1:6" ht="16.5" thickBot="1" x14ac:dyDescent="0.3">
      <c r="A242" s="571" t="s">
        <v>510</v>
      </c>
      <c r="B242" s="574"/>
      <c r="C242" s="575"/>
      <c r="D242" s="575"/>
      <c r="E242" s="576"/>
      <c r="F242" s="141"/>
    </row>
    <row r="243" spans="1:6" x14ac:dyDescent="0.25">
      <c r="A243" s="21">
        <v>7300</v>
      </c>
      <c r="B243" s="7" t="s">
        <v>511</v>
      </c>
      <c r="C243" s="17"/>
      <c r="D243" s="117"/>
      <c r="E243" s="210"/>
      <c r="F243" s="141" t="s">
        <v>512</v>
      </c>
    </row>
    <row r="244" spans="1:6" x14ac:dyDescent="0.25">
      <c r="A244" s="22">
        <v>7320</v>
      </c>
      <c r="B244" s="8" t="s">
        <v>513</v>
      </c>
      <c r="C244" s="17"/>
      <c r="D244" s="117"/>
      <c r="E244" s="206"/>
      <c r="F244" s="141" t="s">
        <v>353</v>
      </c>
    </row>
    <row r="245" spans="1:6" x14ac:dyDescent="0.25">
      <c r="A245" s="22">
        <v>7400</v>
      </c>
      <c r="B245" s="8" t="s">
        <v>514</v>
      </c>
      <c r="C245" s="17"/>
      <c r="D245" s="117"/>
      <c r="E245" s="206"/>
      <c r="F245" s="141" t="s">
        <v>353</v>
      </c>
    </row>
    <row r="246" spans="1:6" x14ac:dyDescent="0.25">
      <c r="A246" s="22">
        <v>7450</v>
      </c>
      <c r="B246" s="8" t="s">
        <v>515</v>
      </c>
      <c r="C246" s="17"/>
      <c r="D246" s="117"/>
      <c r="E246" s="206"/>
      <c r="F246" s="141" t="s">
        <v>353</v>
      </c>
    </row>
    <row r="247" spans="1:6" x14ac:dyDescent="0.25">
      <c r="A247" s="22">
        <v>7500</v>
      </c>
      <c r="B247" s="8" t="s">
        <v>516</v>
      </c>
      <c r="C247" s="17"/>
      <c r="D247" s="117"/>
      <c r="E247" s="206"/>
      <c r="F247" s="141" t="s">
        <v>517</v>
      </c>
    </row>
    <row r="248" spans="1:6" x14ac:dyDescent="0.25">
      <c r="A248" s="22">
        <v>7800</v>
      </c>
      <c r="B248" s="8" t="s">
        <v>518</v>
      </c>
      <c r="C248" s="17"/>
      <c r="D248" s="117"/>
      <c r="E248" s="207">
        <f>E81</f>
        <v>0</v>
      </c>
      <c r="F248" s="141" t="s">
        <v>519</v>
      </c>
    </row>
    <row r="249" spans="1:6" ht="16.5" thickBot="1" x14ac:dyDescent="0.3">
      <c r="A249" s="25">
        <v>7850</v>
      </c>
      <c r="B249" s="11" t="s">
        <v>520</v>
      </c>
      <c r="C249" s="200"/>
      <c r="D249" s="209"/>
      <c r="E249" s="220"/>
      <c r="F249" s="141" t="s">
        <v>353</v>
      </c>
    </row>
    <row r="250" spans="1:6" ht="16.5" thickBot="1" x14ac:dyDescent="0.3">
      <c r="A250" s="571" t="s">
        <v>521</v>
      </c>
      <c r="B250" s="574"/>
      <c r="C250" s="562"/>
      <c r="D250" s="563"/>
      <c r="E250" s="217">
        <f>SUM(E243:E249)</f>
        <v>0</v>
      </c>
      <c r="F250" s="143"/>
    </row>
    <row r="251" spans="1:6" ht="16.5" thickBot="1" x14ac:dyDescent="0.3">
      <c r="A251" s="221"/>
      <c r="B251" s="201"/>
      <c r="C251" s="201"/>
      <c r="D251" s="201"/>
      <c r="E251" s="190"/>
      <c r="F251" s="17"/>
    </row>
    <row r="252" spans="1:6" ht="25.9" customHeight="1" thickBot="1" x14ac:dyDescent="0.3">
      <c r="A252" s="571" t="s">
        <v>522</v>
      </c>
      <c r="B252" s="569"/>
      <c r="C252" s="562"/>
      <c r="D252" s="563"/>
      <c r="E252" s="194">
        <f>(E122+E188+E213+E240+E250-E88-E109-E110-E111-E117-E126-E132-E139--E141-E148-E155-E163-E168-E169-E170-E174-E176-E185-E199-E200-E206-E238)*5%</f>
        <v>0</v>
      </c>
      <c r="F252" s="141" t="s">
        <v>523</v>
      </c>
    </row>
    <row r="253" spans="1:6" ht="16.5" thickBot="1" x14ac:dyDescent="0.3">
      <c r="A253" s="221"/>
      <c r="B253" s="201"/>
      <c r="C253" s="201"/>
      <c r="D253" s="201"/>
      <c r="E253" s="190"/>
      <c r="F253" s="540"/>
    </row>
    <row r="254" spans="1:6" ht="16.5" thickBot="1" x14ac:dyDescent="0.3">
      <c r="A254" s="571" t="s">
        <v>524</v>
      </c>
      <c r="B254" s="572"/>
      <c r="C254" s="562"/>
      <c r="D254" s="563"/>
      <c r="E254" s="194">
        <f>E122+E188+E213+E240+E250+E252</f>
        <v>6486.37</v>
      </c>
      <c r="F254" s="141"/>
    </row>
    <row r="255" spans="1:6" ht="16.5" thickBot="1" x14ac:dyDescent="0.3">
      <c r="A255" s="221"/>
      <c r="B255" s="201"/>
      <c r="C255" s="201"/>
      <c r="D255" s="201"/>
      <c r="E255" s="190"/>
      <c r="F255" s="17"/>
    </row>
    <row r="256" spans="1:6" ht="16.5" thickBot="1" x14ac:dyDescent="0.3">
      <c r="A256" s="573" t="s">
        <v>525</v>
      </c>
      <c r="B256" s="569"/>
      <c r="C256" s="562"/>
      <c r="D256" s="563"/>
      <c r="E256" s="195">
        <f>E101-E254</f>
        <v>44900</v>
      </c>
      <c r="F256" s="141" t="s">
        <v>526</v>
      </c>
    </row>
    <row r="257" spans="1:6" ht="16.5" thickBot="1" x14ac:dyDescent="0.3">
      <c r="F257" s="2"/>
    </row>
    <row r="258" spans="1:6" x14ac:dyDescent="0.25">
      <c r="A258" s="171"/>
      <c r="B258" s="202"/>
      <c r="C258" s="202"/>
      <c r="D258" s="196"/>
      <c r="E258" s="380"/>
      <c r="F258" s="2"/>
    </row>
    <row r="259" spans="1:6" ht="16.5" x14ac:dyDescent="0.25">
      <c r="A259" s="222" t="s">
        <v>527</v>
      </c>
      <c r="B259" s="267"/>
      <c r="C259" s="267"/>
      <c r="D259" s="273"/>
      <c r="E259" s="381"/>
      <c r="F259" s="2"/>
    </row>
    <row r="260" spans="1:6" ht="16.5" x14ac:dyDescent="0.25">
      <c r="A260" s="172"/>
      <c r="B260" s="268"/>
      <c r="C260" s="268"/>
      <c r="D260" s="269"/>
      <c r="E260" s="382"/>
      <c r="F260" s="2"/>
    </row>
    <row r="261" spans="1:6" ht="16.5" x14ac:dyDescent="0.25">
      <c r="A261" s="222" t="s">
        <v>528</v>
      </c>
      <c r="B261" s="267"/>
      <c r="C261" s="267"/>
      <c r="D261" s="273"/>
      <c r="E261" s="381"/>
      <c r="F261" s="2"/>
    </row>
    <row r="262" spans="1:6" ht="16.5" thickBot="1" x14ac:dyDescent="0.3">
      <c r="A262" s="270"/>
      <c r="B262" s="271"/>
      <c r="C262" s="271"/>
      <c r="D262" s="271"/>
      <c r="E262" s="272"/>
      <c r="F262" s="2"/>
    </row>
    <row r="263" spans="1:6" x14ac:dyDescent="0.25">
      <c r="F263" s="2"/>
    </row>
    <row r="264" spans="1:6" x14ac:dyDescent="0.25">
      <c r="F264" s="2"/>
    </row>
    <row r="265" spans="1:6" x14ac:dyDescent="0.25">
      <c r="F265" s="2"/>
    </row>
    <row r="266" spans="1:6" x14ac:dyDescent="0.25">
      <c r="F266" s="2"/>
    </row>
    <row r="267" spans="1:6" x14ac:dyDescent="0.25">
      <c r="F267" s="2"/>
    </row>
    <row r="268" spans="1:6" x14ac:dyDescent="0.25">
      <c r="F268" s="2"/>
    </row>
    <row r="269" spans="1:6" x14ac:dyDescent="0.25">
      <c r="F269" s="2"/>
    </row>
    <row r="270" spans="1:6" x14ac:dyDescent="0.25">
      <c r="F270" s="2"/>
    </row>
    <row r="271" spans="1:6" x14ac:dyDescent="0.25">
      <c r="F271" s="2"/>
    </row>
    <row r="272" spans="1:6" x14ac:dyDescent="0.25">
      <c r="F272" s="2"/>
    </row>
    <row r="273" spans="6:6" x14ac:dyDescent="0.25">
      <c r="F273" s="2"/>
    </row>
    <row r="274" spans="6:6" x14ac:dyDescent="0.25">
      <c r="F274" s="2"/>
    </row>
    <row r="275" spans="6:6" x14ac:dyDescent="0.25">
      <c r="F275" s="2"/>
    </row>
    <row r="276" spans="6:6" x14ac:dyDescent="0.25">
      <c r="F276" s="2"/>
    </row>
    <row r="277" spans="6:6" x14ac:dyDescent="0.25">
      <c r="F277" s="2"/>
    </row>
    <row r="278" spans="6:6" x14ac:dyDescent="0.25">
      <c r="F278" s="2"/>
    </row>
    <row r="279" spans="6:6" x14ac:dyDescent="0.25">
      <c r="F279" s="2"/>
    </row>
    <row r="280" spans="6:6" x14ac:dyDescent="0.25">
      <c r="F280" s="2"/>
    </row>
    <row r="281" spans="6:6" x14ac:dyDescent="0.25">
      <c r="F281" s="2"/>
    </row>
    <row r="282" spans="6:6" x14ac:dyDescent="0.25">
      <c r="F282" s="2"/>
    </row>
    <row r="283" spans="6:6" x14ac:dyDescent="0.25">
      <c r="F283" s="2"/>
    </row>
    <row r="284" spans="6:6" x14ac:dyDescent="0.25">
      <c r="F284" s="2"/>
    </row>
    <row r="285" spans="6:6" x14ac:dyDescent="0.25">
      <c r="F285" s="2"/>
    </row>
    <row r="286" spans="6:6" x14ac:dyDescent="0.25">
      <c r="F286" s="2"/>
    </row>
    <row r="287" spans="6:6" x14ac:dyDescent="0.25">
      <c r="F287" s="2"/>
    </row>
    <row r="288" spans="6:6" x14ac:dyDescent="0.25">
      <c r="F288" s="2"/>
    </row>
  </sheetData>
  <mergeCells count="22">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 ref="A11:E11"/>
    <mergeCell ref="A45:E45"/>
    <mergeCell ref="A53:E53"/>
    <mergeCell ref="A1:E1"/>
    <mergeCell ref="A43:D43"/>
    <mergeCell ref="A51:D51"/>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sqref="A1:B1"/>
    </sheetView>
  </sheetViews>
  <sheetFormatPr defaultColWidth="8.85546875" defaultRowHeight="15" x14ac:dyDescent="0.25"/>
  <cols>
    <col min="1" max="1" width="20.7109375" style="49" customWidth="1"/>
    <col min="2" max="2" width="27.42578125" style="49" customWidth="1"/>
    <col min="3" max="3" width="8.85546875" style="62"/>
    <col min="4" max="16384" width="8.85546875" style="49"/>
  </cols>
  <sheetData>
    <row r="1" spans="1:3" ht="24" thickBot="1" x14ac:dyDescent="0.3">
      <c r="A1" s="583" t="s">
        <v>529</v>
      </c>
      <c r="B1" s="584"/>
    </row>
    <row r="2" spans="1:3" ht="18.75" x14ac:dyDescent="0.3">
      <c r="A2" s="164" t="s">
        <v>92</v>
      </c>
      <c r="B2" s="161" t="str">
        <f>'1.Budget Preparation Info'!B2</f>
        <v>2026/2027</v>
      </c>
    </row>
    <row r="3" spans="1:3" ht="18.75" x14ac:dyDescent="0.3">
      <c r="A3" s="165" t="s">
        <v>93</v>
      </c>
      <c r="B3" s="162" t="str">
        <f>'1.Budget Preparation Info'!B6</f>
        <v xml:space="preserve">Type school name </v>
      </c>
    </row>
    <row r="4" spans="1:3" ht="18.75" x14ac:dyDescent="0.3">
      <c r="A4" s="165" t="s">
        <v>165</v>
      </c>
      <c r="B4" s="162" t="str">
        <f>'1.Budget Preparation Info'!B7</f>
        <v>Type school address</v>
      </c>
    </row>
    <row r="5" spans="1:3" ht="18.75" x14ac:dyDescent="0.3">
      <c r="A5" s="165" t="s">
        <v>94</v>
      </c>
      <c r="B5" s="162" t="str">
        <f>'1.Budget Preparation Info'!B8</f>
        <v>Type school roll no.</v>
      </c>
    </row>
    <row r="6" spans="1:3" ht="19.5" thickBot="1" x14ac:dyDescent="0.35">
      <c r="A6" s="166" t="s">
        <v>530</v>
      </c>
      <c r="B6" s="163" t="str">
        <f>'1.Budget Preparation Info'!B3</f>
        <v>Voluntary Secondary School: 
Non-DEIS/DEIS School Budget</v>
      </c>
    </row>
    <row r="9" spans="1:3" s="1" customFormat="1" ht="15.75" x14ac:dyDescent="0.25">
      <c r="A9" s="60" t="s">
        <v>531</v>
      </c>
      <c r="B9" s="61"/>
      <c r="C9" s="63" t="s">
        <v>128</v>
      </c>
    </row>
    <row r="10" spans="1:3" s="1" customFormat="1" ht="15.75" x14ac:dyDescent="0.25">
      <c r="A10" s="50" t="s">
        <v>532</v>
      </c>
      <c r="B10" s="50"/>
      <c r="C10" s="223">
        <f>'1.Budget Preparation Info'!B47</f>
        <v>0</v>
      </c>
    </row>
    <row r="11" spans="1:3" s="1" customFormat="1" ht="15.75" x14ac:dyDescent="0.25">
      <c r="A11" s="50" t="s">
        <v>533</v>
      </c>
      <c r="B11" s="50"/>
      <c r="C11" s="223">
        <f>'1.Budget Preparation Info'!B48</f>
        <v>0</v>
      </c>
    </row>
    <row r="12" spans="1:3" s="1" customFormat="1" ht="15.75" x14ac:dyDescent="0.25">
      <c r="A12" s="50" t="s">
        <v>534</v>
      </c>
      <c r="B12" s="50"/>
      <c r="C12" s="224">
        <f>'1.Budget Preparation Info'!B49</f>
        <v>0</v>
      </c>
    </row>
    <row r="13" spans="1:3" s="1" customFormat="1" ht="15.75" x14ac:dyDescent="0.25">
      <c r="A13" s="50"/>
      <c r="B13" s="50"/>
      <c r="C13" s="69">
        <f>SUM(C10:C12)</f>
        <v>0</v>
      </c>
    </row>
    <row r="14" spans="1:3" s="1" customFormat="1" ht="15.75" x14ac:dyDescent="0.25">
      <c r="A14" s="50"/>
      <c r="B14" s="50"/>
      <c r="C14" s="66"/>
    </row>
    <row r="15" spans="1:3" s="1" customFormat="1" ht="15.75" x14ac:dyDescent="0.25">
      <c r="A15" s="60" t="s">
        <v>535</v>
      </c>
      <c r="B15" s="61"/>
      <c r="C15" s="67"/>
    </row>
    <row r="16" spans="1:3" s="1" customFormat="1" ht="15.75" x14ac:dyDescent="0.25">
      <c r="A16" s="50" t="s">
        <v>536</v>
      </c>
      <c r="B16" s="50"/>
      <c r="C16" s="223">
        <f>'1.Budget Preparation Info'!B53</f>
        <v>0</v>
      </c>
    </row>
    <row r="17" spans="1:3" s="1" customFormat="1" ht="15.75" x14ac:dyDescent="0.25">
      <c r="A17" s="50" t="s">
        <v>537</v>
      </c>
      <c r="B17" s="50"/>
      <c r="C17" s="64">
        <v>0</v>
      </c>
    </row>
    <row r="18" spans="1:3" s="1" customFormat="1" ht="15.75" x14ac:dyDescent="0.25">
      <c r="A18" s="50" t="s">
        <v>538</v>
      </c>
      <c r="B18" s="50"/>
      <c r="C18" s="65">
        <v>0</v>
      </c>
    </row>
    <row r="19" spans="1:3" s="1" customFormat="1" ht="15.75" x14ac:dyDescent="0.25">
      <c r="A19" s="50"/>
      <c r="B19" s="50"/>
      <c r="C19" s="69">
        <f>SUM(C16:C18)</f>
        <v>0</v>
      </c>
    </row>
    <row r="20" spans="1:3" s="1" customFormat="1" ht="15.75" x14ac:dyDescent="0.25">
      <c r="A20" s="50"/>
      <c r="B20" s="50"/>
      <c r="C20" s="64"/>
    </row>
    <row r="21" spans="1:3" s="1" customFormat="1" ht="15.75" x14ac:dyDescent="0.25">
      <c r="A21" s="60" t="s">
        <v>539</v>
      </c>
      <c r="B21" s="61"/>
      <c r="C21" s="67"/>
    </row>
    <row r="22" spans="1:3" s="1" customFormat="1" ht="15.75" x14ac:dyDescent="0.25">
      <c r="A22" s="50" t="s">
        <v>540</v>
      </c>
      <c r="B22" s="50"/>
      <c r="C22" s="223">
        <f>'1.Budget Preparation Info'!B57</f>
        <v>0</v>
      </c>
    </row>
    <row r="23" spans="1:3" s="1" customFormat="1" ht="15.75" x14ac:dyDescent="0.25">
      <c r="A23" s="50" t="s">
        <v>541</v>
      </c>
      <c r="B23" s="50"/>
      <c r="C23" s="64">
        <v>0</v>
      </c>
    </row>
    <row r="24" spans="1:3" s="1" customFormat="1" ht="15.75" x14ac:dyDescent="0.25">
      <c r="A24" s="50" t="s">
        <v>538</v>
      </c>
      <c r="B24" s="50"/>
      <c r="C24" s="65">
        <v>0</v>
      </c>
    </row>
    <row r="25" spans="1:3" s="1" customFormat="1" ht="15.75" x14ac:dyDescent="0.25">
      <c r="A25" s="50"/>
      <c r="B25" s="50"/>
      <c r="C25" s="69">
        <f>SUM(C22:C24)</f>
        <v>0</v>
      </c>
    </row>
    <row r="26" spans="1:3" s="1" customFormat="1" ht="15.75" x14ac:dyDescent="0.25">
      <c r="A26" s="50"/>
      <c r="B26" s="50"/>
      <c r="C26" s="66"/>
    </row>
    <row r="27" spans="1:3" s="1" customFormat="1" ht="16.5" thickBot="1" x14ac:dyDescent="0.3">
      <c r="A27" s="60" t="s">
        <v>542</v>
      </c>
      <c r="B27" s="61"/>
      <c r="C27" s="68">
        <f>C13+C19-C25</f>
        <v>0</v>
      </c>
    </row>
    <row r="28" spans="1:3" ht="15.75" thickTop="1" x14ac:dyDescent="0.25"/>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5" x14ac:dyDescent="0.25"/>
  <cols>
    <col min="1" max="1" width="31.85546875" customWidth="1"/>
    <col min="2" max="2" width="33.42578125" customWidth="1"/>
  </cols>
  <sheetData>
    <row r="1" spans="1:3" ht="24" thickBot="1" x14ac:dyDescent="0.3">
      <c r="A1" s="567" t="s">
        <v>543</v>
      </c>
      <c r="B1" s="546"/>
      <c r="C1" s="546"/>
    </row>
    <row r="2" spans="1:3" ht="18.75" x14ac:dyDescent="0.3">
      <c r="A2" s="38" t="str">
        <f>'2.Budget Grant Calculation'!B2</f>
        <v>Budget Year:</v>
      </c>
      <c r="B2" s="161" t="str">
        <f>'1.Budget Preparation Info'!B2</f>
        <v>2026/2027</v>
      </c>
      <c r="C2" s="52"/>
    </row>
    <row r="3" spans="1:3" ht="18.75" x14ac:dyDescent="0.3">
      <c r="A3" s="38" t="str">
        <f>'2.Budget Grant Calculation'!B3</f>
        <v xml:space="preserve">School Name: </v>
      </c>
      <c r="B3" s="162" t="str">
        <f>'1.Budget Preparation Info'!B6</f>
        <v xml:space="preserve">Type school name </v>
      </c>
      <c r="C3" s="52"/>
    </row>
    <row r="4" spans="1:3" ht="18.75" x14ac:dyDescent="0.3">
      <c r="A4" s="38" t="s">
        <v>165</v>
      </c>
      <c r="B4" s="162" t="str">
        <f>'1.Budget Preparation Info'!B7</f>
        <v>Type school address</v>
      </c>
      <c r="C4" s="52"/>
    </row>
    <row r="5" spans="1:3" ht="18.75" x14ac:dyDescent="0.3">
      <c r="A5" s="38" t="str">
        <f>'2.Budget Grant Calculation'!B5</f>
        <v>Roll No.:</v>
      </c>
      <c r="B5" s="162" t="str">
        <f>'1.Budget Preparation Info'!B8</f>
        <v>Type school roll no.</v>
      </c>
      <c r="C5" s="52"/>
    </row>
    <row r="6" spans="1:3" ht="19.5" thickBot="1" x14ac:dyDescent="0.35">
      <c r="A6" s="39" t="str">
        <f>'2.Budget Grant Calculation'!B6</f>
        <v>School Type:</v>
      </c>
      <c r="B6" s="163" t="str">
        <f>'1.Budget Preparation Info'!B3</f>
        <v>Voluntary Secondary School: 
Non-DEIS/DEIS School Budget</v>
      </c>
      <c r="C6" s="53"/>
    </row>
    <row r="9" spans="1:3" ht="33" x14ac:dyDescent="0.35">
      <c r="A9" s="71" t="s">
        <v>544</v>
      </c>
      <c r="B9" s="75">
        <f>'4.Opening Bank Position'!C27</f>
        <v>0</v>
      </c>
    </row>
    <row r="10" spans="1:3" ht="21" x14ac:dyDescent="0.35">
      <c r="A10" s="71"/>
      <c r="B10" s="74"/>
    </row>
    <row r="11" spans="1:3" ht="21" x14ac:dyDescent="0.35">
      <c r="A11" s="71" t="s">
        <v>545</v>
      </c>
      <c r="B11" s="75">
        <f>'3.Income &amp; Expenditure Budget'!E101</f>
        <v>51386.37</v>
      </c>
    </row>
    <row r="12" spans="1:3" ht="21" x14ac:dyDescent="0.35">
      <c r="A12" s="71"/>
      <c r="B12" s="74"/>
    </row>
    <row r="13" spans="1:3" ht="21" x14ac:dyDescent="0.35">
      <c r="A13" s="71" t="s">
        <v>546</v>
      </c>
      <c r="B13" s="75">
        <f>'3.Income &amp; Expenditure Budget'!E254</f>
        <v>6486.37</v>
      </c>
    </row>
    <row r="14" spans="1:3" ht="21.75" thickBot="1" x14ac:dyDescent="0.4">
      <c r="A14" s="72"/>
      <c r="B14" s="74"/>
    </row>
    <row r="15" spans="1:3" ht="33" thickBot="1" x14ac:dyDescent="0.35">
      <c r="A15" s="73" t="s">
        <v>547</v>
      </c>
      <c r="B15" s="70">
        <f>B9+B11-B13</f>
        <v>44900</v>
      </c>
    </row>
    <row r="19" spans="1:1" s="299" customFormat="1" ht="15.75" x14ac:dyDescent="0.25">
      <c r="A19" s="298" t="s">
        <v>166</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sqref="A1:C1"/>
    </sheetView>
  </sheetViews>
  <sheetFormatPr defaultRowHeight="15" x14ac:dyDescent="0.25"/>
  <cols>
    <col min="1" max="1" width="22.85546875" customWidth="1"/>
    <col min="2" max="2" width="25.140625" bestFit="1" customWidth="1"/>
    <col min="3" max="3" width="41.85546875" customWidth="1"/>
    <col min="4" max="4" width="17.85546875" style="88" customWidth="1"/>
  </cols>
  <sheetData>
    <row r="1" spans="1:4" ht="23.25" thickBot="1" x14ac:dyDescent="0.35">
      <c r="A1" s="585" t="s">
        <v>548</v>
      </c>
      <c r="B1" s="586"/>
      <c r="C1" s="586"/>
    </row>
    <row r="2" spans="1:4" ht="18.75" x14ac:dyDescent="0.3">
      <c r="A2" s="161" t="s">
        <v>92</v>
      </c>
      <c r="B2" s="161" t="str">
        <f>'1.Budget Preparation Info'!B2</f>
        <v>2026/2027</v>
      </c>
      <c r="C2" s="167"/>
    </row>
    <row r="3" spans="1:4" ht="18.75" x14ac:dyDescent="0.3">
      <c r="A3" s="162" t="s">
        <v>93</v>
      </c>
      <c r="B3" s="162" t="str">
        <f>'1.Budget Preparation Info'!B6</f>
        <v xml:space="preserve">Type school name </v>
      </c>
      <c r="C3" s="36"/>
    </row>
    <row r="4" spans="1:4" ht="18.75" x14ac:dyDescent="0.3">
      <c r="A4" s="162" t="s">
        <v>165</v>
      </c>
      <c r="B4" s="162" t="str">
        <f>'1.Budget Preparation Info'!B7</f>
        <v>Type school address</v>
      </c>
      <c r="C4" s="36"/>
    </row>
    <row r="5" spans="1:4" ht="18.75" x14ac:dyDescent="0.3">
      <c r="A5" s="162" t="s">
        <v>94</v>
      </c>
      <c r="B5" s="162" t="str">
        <f>'1.Budget Preparation Info'!B8</f>
        <v>Type school roll no.</v>
      </c>
      <c r="C5" s="36"/>
    </row>
    <row r="6" spans="1:4" ht="19.5" thickBot="1" x14ac:dyDescent="0.35">
      <c r="A6" s="163" t="s">
        <v>530</v>
      </c>
      <c r="B6" s="163" t="str">
        <f>'1.Budget Preparation Info'!B3</f>
        <v>Voluntary Secondary School: 
Non-DEIS/DEIS School Budget</v>
      </c>
      <c r="C6" s="42"/>
    </row>
    <row r="9" spans="1:4" ht="18.75" x14ac:dyDescent="0.3">
      <c r="A9" s="78" t="s">
        <v>549</v>
      </c>
      <c r="B9" s="168" t="s">
        <v>550</v>
      </c>
      <c r="C9" s="168"/>
      <c r="D9" s="89"/>
    </row>
    <row r="10" spans="1:4" ht="18.75" x14ac:dyDescent="0.3">
      <c r="A10" s="87" t="s">
        <v>551</v>
      </c>
      <c r="B10" s="76"/>
      <c r="C10" s="76"/>
      <c r="D10" s="89"/>
    </row>
    <row r="11" spans="1:4" ht="19.5" thickBot="1" x14ac:dyDescent="0.35">
      <c r="A11" s="87"/>
      <c r="B11" s="76"/>
      <c r="C11" s="76"/>
      <c r="D11" s="89"/>
    </row>
    <row r="12" spans="1:4" ht="18.75" x14ac:dyDescent="0.3">
      <c r="A12" s="81" t="s">
        <v>552</v>
      </c>
      <c r="B12" s="82" t="s">
        <v>553</v>
      </c>
      <c r="C12" s="83"/>
      <c r="D12" s="90" t="s">
        <v>554</v>
      </c>
    </row>
    <row r="13" spans="1:4" ht="19.5" thickBot="1" x14ac:dyDescent="0.35">
      <c r="A13" s="80"/>
      <c r="B13" s="78"/>
      <c r="C13" s="77"/>
      <c r="D13" s="91" t="s">
        <v>128</v>
      </c>
    </row>
    <row r="14" spans="1:4" ht="18.75" x14ac:dyDescent="0.3">
      <c r="A14" s="80"/>
      <c r="B14" s="78">
        <v>3900</v>
      </c>
      <c r="C14" s="79" t="s">
        <v>555</v>
      </c>
      <c r="D14" s="92"/>
    </row>
    <row r="15" spans="1:4" ht="18.75" x14ac:dyDescent="0.3">
      <c r="A15" s="80"/>
      <c r="B15" s="78">
        <v>3901</v>
      </c>
      <c r="C15" s="79" t="s">
        <v>556</v>
      </c>
      <c r="D15" s="92"/>
    </row>
    <row r="16" spans="1:4" ht="18.75" x14ac:dyDescent="0.3">
      <c r="A16" s="80"/>
      <c r="B16" s="78">
        <v>3902</v>
      </c>
      <c r="C16" s="79" t="s">
        <v>557</v>
      </c>
      <c r="D16" s="93"/>
    </row>
    <row r="17" spans="1:4" ht="18.75" x14ac:dyDescent="0.3">
      <c r="A17" s="80"/>
      <c r="B17" s="78">
        <v>3903</v>
      </c>
      <c r="C17" s="79" t="s">
        <v>558</v>
      </c>
      <c r="D17" s="93"/>
    </row>
    <row r="18" spans="1:4" ht="18.75" x14ac:dyDescent="0.3">
      <c r="A18" s="80"/>
      <c r="B18" s="78">
        <v>3904</v>
      </c>
      <c r="C18" s="79" t="s">
        <v>559</v>
      </c>
      <c r="D18" s="93"/>
    </row>
    <row r="19" spans="1:4" ht="18.75" x14ac:dyDescent="0.3">
      <c r="A19" s="80"/>
      <c r="B19" s="78">
        <v>3907</v>
      </c>
      <c r="C19" s="79" t="s">
        <v>560</v>
      </c>
      <c r="D19" s="93"/>
    </row>
    <row r="20" spans="1:4" ht="18.75" x14ac:dyDescent="0.3">
      <c r="A20" s="80"/>
      <c r="B20" s="78">
        <v>3920</v>
      </c>
      <c r="C20" s="79" t="s">
        <v>561</v>
      </c>
      <c r="D20" s="93"/>
    </row>
    <row r="21" spans="1:4" ht="18.75" x14ac:dyDescent="0.3">
      <c r="A21" s="80"/>
      <c r="B21" s="78">
        <v>3921</v>
      </c>
      <c r="C21" s="79" t="s">
        <v>562</v>
      </c>
      <c r="D21" s="93"/>
    </row>
    <row r="22" spans="1:4" ht="19.5" thickBot="1" x14ac:dyDescent="0.35">
      <c r="A22" s="80"/>
      <c r="C22" s="79" t="s">
        <v>563</v>
      </c>
      <c r="D22" s="94"/>
    </row>
    <row r="23" spans="1:4" ht="19.5" thickBot="1" x14ac:dyDescent="0.35">
      <c r="A23" s="84" t="s">
        <v>124</v>
      </c>
      <c r="B23" s="85"/>
      <c r="C23" s="86"/>
      <c r="D23" s="95">
        <f>SUM(D14:D22)</f>
        <v>0</v>
      </c>
    </row>
    <row r="24" spans="1:4" ht="18.75" x14ac:dyDescent="0.3">
      <c r="A24" s="80"/>
      <c r="B24" s="78"/>
      <c r="C24" s="77"/>
      <c r="D24" s="96"/>
    </row>
    <row r="25" spans="1:4" ht="18.75" x14ac:dyDescent="0.3">
      <c r="A25" s="84" t="s">
        <v>564</v>
      </c>
      <c r="B25" s="85"/>
      <c r="C25" s="86"/>
      <c r="D25" s="97"/>
    </row>
    <row r="26" spans="1:4" ht="18.75" x14ac:dyDescent="0.3">
      <c r="A26" s="80"/>
      <c r="B26" s="176" t="s">
        <v>565</v>
      </c>
      <c r="C26" s="79" t="s">
        <v>566</v>
      </c>
      <c r="D26" s="93">
        <v>0</v>
      </c>
    </row>
    <row r="27" spans="1:4" ht="31.5" x14ac:dyDescent="0.25">
      <c r="A27" s="306"/>
      <c r="B27" s="307" t="s">
        <v>565</v>
      </c>
      <c r="C27" s="305" t="s">
        <v>567</v>
      </c>
      <c r="D27" s="93"/>
    </row>
    <row r="28" spans="1:4" ht="18.75" x14ac:dyDescent="0.3">
      <c r="A28" s="80"/>
      <c r="B28" s="176" t="s">
        <v>565</v>
      </c>
      <c r="C28" s="79" t="s">
        <v>568</v>
      </c>
      <c r="D28" s="93"/>
    </row>
    <row r="29" spans="1:4" ht="18.75" x14ac:dyDescent="0.3">
      <c r="A29" s="80"/>
      <c r="B29" s="176" t="s">
        <v>565</v>
      </c>
      <c r="C29" s="79" t="s">
        <v>569</v>
      </c>
      <c r="D29" s="93"/>
    </row>
    <row r="30" spans="1:4" ht="18.75" x14ac:dyDescent="0.3">
      <c r="A30" s="80"/>
      <c r="B30" s="176" t="s">
        <v>565</v>
      </c>
      <c r="C30" s="79" t="s">
        <v>570</v>
      </c>
      <c r="D30" s="93"/>
    </row>
    <row r="31" spans="1:4" ht="18.75" x14ac:dyDescent="0.3">
      <c r="A31" s="80"/>
      <c r="B31" s="176" t="s">
        <v>565</v>
      </c>
      <c r="C31" s="79" t="s">
        <v>571</v>
      </c>
      <c r="D31" s="93"/>
    </row>
    <row r="32" spans="1:4" ht="18.75" x14ac:dyDescent="0.3">
      <c r="A32" s="80"/>
      <c r="B32" s="176" t="s">
        <v>565</v>
      </c>
      <c r="C32" s="79" t="s">
        <v>572</v>
      </c>
      <c r="D32" s="93"/>
    </row>
    <row r="33" spans="1:4" ht="18.75" x14ac:dyDescent="0.3">
      <c r="A33" s="80"/>
      <c r="B33" s="78">
        <v>1421</v>
      </c>
      <c r="C33" s="79" t="s">
        <v>573</v>
      </c>
      <c r="D33" s="93"/>
    </row>
    <row r="34" spans="1:4" ht="18.75" x14ac:dyDescent="0.3">
      <c r="A34" s="80"/>
      <c r="B34" s="78">
        <v>1461</v>
      </c>
      <c r="C34" s="79" t="s">
        <v>574</v>
      </c>
      <c r="D34" s="93"/>
    </row>
    <row r="35" spans="1:4" ht="19.5" thickBot="1" x14ac:dyDescent="0.35">
      <c r="A35" s="80"/>
      <c r="B35" s="78"/>
      <c r="C35" s="174"/>
      <c r="D35" s="175"/>
    </row>
    <row r="36" spans="1:4" ht="19.5" thickBot="1" x14ac:dyDescent="0.35">
      <c r="A36" s="84" t="s">
        <v>124</v>
      </c>
      <c r="B36" s="85"/>
      <c r="C36" s="86"/>
      <c r="D36" s="98">
        <f>SUM(D26:D35)</f>
        <v>0</v>
      </c>
    </row>
    <row r="37" spans="1:4" ht="19.5" thickBot="1" x14ac:dyDescent="0.35">
      <c r="A37" s="80"/>
      <c r="B37" s="78"/>
      <c r="C37" s="77"/>
      <c r="D37" s="99"/>
    </row>
    <row r="38" spans="1:4" ht="19.5" thickBot="1" x14ac:dyDescent="0.35">
      <c r="A38" s="84" t="s">
        <v>575</v>
      </c>
      <c r="B38" s="85"/>
      <c r="C38" s="86"/>
      <c r="D38" s="100">
        <f>D23-D36</f>
        <v>0</v>
      </c>
    </row>
    <row r="39" spans="1:4" ht="15.75" x14ac:dyDescent="0.25">
      <c r="A39" s="77"/>
      <c r="B39" s="77"/>
      <c r="C39" s="77"/>
      <c r="D39"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40625" defaultRowHeight="15.75" x14ac:dyDescent="0.25"/>
  <cols>
    <col min="1" max="1" width="16.28515625" style="18" customWidth="1"/>
    <col min="2" max="2" width="67.7109375" style="2" customWidth="1"/>
    <col min="3" max="3" width="20.140625" style="357" customWidth="1"/>
    <col min="4" max="4" width="10.42578125" style="51" customWidth="1"/>
    <col min="5" max="9" width="9.140625" style="51"/>
    <col min="10" max="13" width="9.140625" style="51" customWidth="1"/>
    <col min="14" max="15" width="9.140625" style="51"/>
    <col min="16" max="16384" width="9.140625" style="1"/>
  </cols>
  <sheetData>
    <row r="1" spans="1:15" ht="24" thickBot="1" x14ac:dyDescent="0.3">
      <c r="A1" s="567" t="s">
        <v>576</v>
      </c>
      <c r="B1" s="546"/>
      <c r="C1" s="546"/>
    </row>
    <row r="2" spans="1:15" ht="18.75" x14ac:dyDescent="0.3">
      <c r="A2" s="38" t="str">
        <f>'2.Budget Grant Calculation'!B2</f>
        <v>Budget Year:</v>
      </c>
      <c r="B2" s="40" t="str">
        <f>'1.Budget Preparation Info'!B2</f>
        <v>2026/2027</v>
      </c>
    </row>
    <row r="3" spans="1:15" ht="18.75" x14ac:dyDescent="0.3">
      <c r="A3" s="38" t="str">
        <f>'2.Budget Grant Calculation'!B3</f>
        <v xml:space="preserve">School Name: </v>
      </c>
      <c r="B3" s="35" t="str">
        <f>'1.Budget Preparation Info'!B6</f>
        <v xml:space="preserve">Type school name </v>
      </c>
    </row>
    <row r="4" spans="1:15" ht="18.75" x14ac:dyDescent="0.3">
      <c r="A4" s="38" t="s">
        <v>165</v>
      </c>
      <c r="B4" s="35" t="str">
        <f>'1.Budget Preparation Info'!B7</f>
        <v>Type school address</v>
      </c>
    </row>
    <row r="5" spans="1:15" ht="18.75" x14ac:dyDescent="0.3">
      <c r="A5" s="38" t="str">
        <f>'2.Budget Grant Calculation'!B5</f>
        <v>Roll No.:</v>
      </c>
      <c r="B5" s="35" t="str">
        <f>'1.Budget Preparation Info'!B8</f>
        <v>Type school roll no.</v>
      </c>
    </row>
    <row r="6" spans="1:15" ht="19.5" thickBot="1" x14ac:dyDescent="0.35">
      <c r="A6" s="39" t="str">
        <f>'2.Budget Grant Calculation'!B6</f>
        <v>School Type:</v>
      </c>
      <c r="B6" s="41" t="str">
        <f>'1.Budget Preparation Info'!B3</f>
        <v>Voluntary Secondary School: 
Non-DEIS/DEIS School Budget</v>
      </c>
      <c r="C6" s="358"/>
    </row>
    <row r="7" spans="1:15" x14ac:dyDescent="0.25">
      <c r="B7" s="37"/>
      <c r="C7" s="301" t="s">
        <v>166</v>
      </c>
      <c r="D7" s="299"/>
      <c r="E7" s="299"/>
      <c r="F7" s="299"/>
      <c r="G7" s="299"/>
      <c r="H7" s="299"/>
      <c r="I7" s="300"/>
      <c r="J7" s="300"/>
      <c r="K7" s="300"/>
      <c r="L7" s="300"/>
      <c r="M7" s="300"/>
    </row>
    <row r="8" spans="1:15" ht="16.5" thickBot="1" x14ac:dyDescent="0.3">
      <c r="A8" s="32" t="s">
        <v>167</v>
      </c>
      <c r="C8" s="359" t="s">
        <v>577</v>
      </c>
      <c r="D8" s="151"/>
      <c r="E8" s="151"/>
      <c r="F8" s="151"/>
      <c r="G8" s="151"/>
      <c r="H8" s="151"/>
      <c r="I8" s="151"/>
    </row>
    <row r="9" spans="1:15" x14ac:dyDescent="0.25">
      <c r="A9" s="20" t="s">
        <v>125</v>
      </c>
      <c r="B9" s="4" t="s">
        <v>168</v>
      </c>
      <c r="C9" s="360" t="s">
        <v>578</v>
      </c>
      <c r="D9" s="113" t="s">
        <v>579</v>
      </c>
      <c r="E9" s="113" t="s">
        <v>580</v>
      </c>
      <c r="F9" s="113" t="s">
        <v>581</v>
      </c>
      <c r="G9" s="113" t="s">
        <v>582</v>
      </c>
      <c r="H9" s="113" t="s">
        <v>583</v>
      </c>
      <c r="I9" s="113" t="s">
        <v>584</v>
      </c>
      <c r="J9" s="113" t="s">
        <v>585</v>
      </c>
      <c r="K9" s="113" t="s">
        <v>586</v>
      </c>
      <c r="L9" s="113" t="s">
        <v>587</v>
      </c>
      <c r="M9" s="113" t="s">
        <v>588</v>
      </c>
      <c r="N9" s="113" t="s">
        <v>589</v>
      </c>
      <c r="O9" s="113" t="s">
        <v>590</v>
      </c>
    </row>
    <row r="10" spans="1:15" ht="16.5" thickBot="1" x14ac:dyDescent="0.3">
      <c r="A10" s="561" t="s">
        <v>591</v>
      </c>
      <c r="B10" s="562"/>
      <c r="C10" s="566"/>
    </row>
    <row r="11" spans="1:15" x14ac:dyDescent="0.25">
      <c r="A11" s="21">
        <v>3010</v>
      </c>
      <c r="B11" s="7" t="s">
        <v>592</v>
      </c>
      <c r="C11" s="361">
        <f>'3.Income &amp; Expenditure Budget'!$E12</f>
        <v>0</v>
      </c>
      <c r="D11" s="114"/>
      <c r="E11" s="114"/>
      <c r="F11" s="114"/>
      <c r="G11" s="114"/>
      <c r="H11" s="114"/>
      <c r="I11" s="114"/>
      <c r="J11" s="114"/>
      <c r="K11" s="114"/>
      <c r="L11" s="114"/>
      <c r="M11" s="114" t="str">
        <f>IFERROR(VLOOKUP(ROWS($M$11:M11),$J$11:$J$248,2,0),"")</f>
        <v/>
      </c>
      <c r="N11" s="114"/>
      <c r="O11" s="114"/>
    </row>
    <row r="12" spans="1:15" ht="14.45" customHeight="1" x14ac:dyDescent="0.25">
      <c r="A12" s="22">
        <v>3020</v>
      </c>
      <c r="B12" s="8" t="s">
        <v>173</v>
      </c>
      <c r="C12" s="361">
        <f>'3.Income &amp; Expenditure Budget'!$E13</f>
        <v>0</v>
      </c>
      <c r="D12" s="114"/>
      <c r="E12" s="114"/>
      <c r="F12" s="114"/>
      <c r="G12" s="114"/>
      <c r="H12" s="114"/>
      <c r="I12" s="114"/>
      <c r="J12" s="114"/>
      <c r="K12" s="114"/>
      <c r="L12" s="114"/>
      <c r="M12" s="114" t="str">
        <f>IFERROR(VLOOKUP(ROWS($M$11:M12),$J$11:$J$248,2,0),"")</f>
        <v/>
      </c>
      <c r="N12" s="114"/>
      <c r="O12" s="114"/>
    </row>
    <row r="13" spans="1:15" ht="31.5" x14ac:dyDescent="0.25">
      <c r="A13" s="22">
        <v>3021</v>
      </c>
      <c r="B13" s="8" t="s">
        <v>175</v>
      </c>
      <c r="C13" s="361">
        <f>'3.Income &amp; Expenditure Budget'!$E14</f>
        <v>0</v>
      </c>
      <c r="D13" s="114"/>
      <c r="E13" s="114"/>
      <c r="F13" s="114"/>
      <c r="G13" s="114"/>
      <c r="H13" s="114"/>
      <c r="I13" s="114"/>
      <c r="J13" s="114"/>
      <c r="K13" s="114"/>
      <c r="L13" s="114"/>
      <c r="M13" s="114"/>
      <c r="N13" s="114"/>
      <c r="O13" s="114"/>
    </row>
    <row r="14" spans="1:15" ht="14.45" customHeight="1" x14ac:dyDescent="0.25">
      <c r="A14" s="22">
        <v>3022</v>
      </c>
      <c r="B14" s="8" t="s">
        <v>593</v>
      </c>
      <c r="C14" s="361">
        <f>'3.Income &amp; Expenditure Budget'!$E15</f>
        <v>0</v>
      </c>
      <c r="D14" s="114"/>
      <c r="E14" s="114"/>
      <c r="F14" s="114"/>
      <c r="G14" s="114"/>
      <c r="H14" s="114"/>
      <c r="I14" s="114"/>
      <c r="J14" s="114"/>
      <c r="K14" s="114"/>
      <c r="L14" s="114"/>
      <c r="M14" s="114"/>
      <c r="N14" s="114"/>
      <c r="O14" s="114"/>
    </row>
    <row r="15" spans="1:15" x14ac:dyDescent="0.25">
      <c r="A15" s="22">
        <v>3030</v>
      </c>
      <c r="B15" s="8" t="s">
        <v>179</v>
      </c>
      <c r="C15" s="361">
        <f>'3.Income &amp; Expenditure Budget'!$E16</f>
        <v>0</v>
      </c>
      <c r="D15" s="114"/>
      <c r="E15" s="114"/>
      <c r="F15" s="114"/>
      <c r="G15" s="114"/>
      <c r="H15" s="114"/>
      <c r="I15" s="114"/>
      <c r="J15" s="114"/>
      <c r="K15" s="114"/>
      <c r="L15" s="114"/>
      <c r="M15" s="114" t="str">
        <f>IFERROR(VLOOKUP(ROWS($M$11:M15),$J$11:$J$248,2,0),"")</f>
        <v/>
      </c>
      <c r="N15" s="114"/>
      <c r="O15" s="114"/>
    </row>
    <row r="16" spans="1:15" x14ac:dyDescent="0.25">
      <c r="A16" s="22">
        <v>3050</v>
      </c>
      <c r="B16" s="8" t="s">
        <v>181</v>
      </c>
      <c r="C16" s="361">
        <f>'3.Income &amp; Expenditure Budget'!$E17</f>
        <v>44900</v>
      </c>
      <c r="D16" s="114"/>
      <c r="E16" s="114"/>
      <c r="F16" s="114"/>
      <c r="G16" s="114"/>
      <c r="H16" s="114"/>
      <c r="I16" s="114"/>
      <c r="J16" s="114"/>
      <c r="K16" s="114"/>
      <c r="L16" s="114"/>
      <c r="M16" s="114" t="str">
        <f>IFERROR(VLOOKUP(ROWS($M$11:M16),$J$11:$J$248,2,0),"")</f>
        <v/>
      </c>
      <c r="N16" s="114"/>
      <c r="O16" s="114"/>
    </row>
    <row r="17" spans="1:15" x14ac:dyDescent="0.25">
      <c r="A17" s="22">
        <v>3100</v>
      </c>
      <c r="B17" s="8" t="s">
        <v>182</v>
      </c>
      <c r="C17" s="361">
        <f>'3.Income &amp; Expenditure Budget'!$E18</f>
        <v>0</v>
      </c>
      <c r="D17" s="114"/>
      <c r="E17" s="114"/>
      <c r="F17" s="114"/>
      <c r="G17" s="114"/>
      <c r="H17" s="114"/>
      <c r="I17" s="114"/>
      <c r="J17" s="114"/>
      <c r="K17" s="114"/>
      <c r="L17" s="114"/>
      <c r="M17" s="114" t="str">
        <f>IFERROR(VLOOKUP(ROWS($M$11:M17),$J$11:$J$248,2,0),"")</f>
        <v/>
      </c>
      <c r="N17" s="114"/>
      <c r="O17" s="114"/>
    </row>
    <row r="18" spans="1:15" x14ac:dyDescent="0.25">
      <c r="A18" s="22">
        <v>3130</v>
      </c>
      <c r="B18" s="8" t="s">
        <v>184</v>
      </c>
      <c r="C18" s="361">
        <f>'3.Income &amp; Expenditure Budget'!$E19</f>
        <v>0</v>
      </c>
      <c r="D18" s="114"/>
      <c r="E18" s="114"/>
      <c r="F18" s="114"/>
      <c r="G18" s="114"/>
      <c r="H18" s="114"/>
      <c r="I18" s="114"/>
      <c r="J18" s="114"/>
      <c r="K18" s="114"/>
      <c r="L18" s="114"/>
      <c r="M18" s="114" t="str">
        <f>IFERROR(VLOOKUP(ROWS($M$11:M18),$J$11:$J$248,2,0),"")</f>
        <v/>
      </c>
      <c r="N18" s="114"/>
      <c r="O18" s="114"/>
    </row>
    <row r="19" spans="1:15" x14ac:dyDescent="0.25">
      <c r="A19" s="22">
        <v>3140</v>
      </c>
      <c r="B19" s="8" t="s">
        <v>185</v>
      </c>
      <c r="C19" s="361">
        <f>'3.Income &amp; Expenditure Budget'!$E20</f>
        <v>0</v>
      </c>
      <c r="D19" s="114"/>
      <c r="E19" s="114"/>
      <c r="F19" s="114"/>
      <c r="G19" s="114"/>
      <c r="H19" s="114"/>
      <c r="I19" s="114"/>
      <c r="J19" s="114"/>
      <c r="K19" s="114"/>
      <c r="L19" s="114"/>
      <c r="M19" s="114" t="str">
        <f>IFERROR(VLOOKUP(ROWS($M$11:M19),$J$11:$J$248,2,0),"")</f>
        <v/>
      </c>
      <c r="N19" s="114"/>
      <c r="O19" s="114"/>
    </row>
    <row r="20" spans="1:15" x14ac:dyDescent="0.25">
      <c r="A20" s="22">
        <v>3151</v>
      </c>
      <c r="B20" s="8" t="s">
        <v>187</v>
      </c>
      <c r="C20" s="361">
        <f>'3.Income &amp; Expenditure Budget'!$E21</f>
        <v>0</v>
      </c>
      <c r="D20" s="114"/>
      <c r="E20" s="114"/>
      <c r="F20" s="114"/>
      <c r="G20" s="114"/>
      <c r="H20" s="114"/>
      <c r="I20" s="114"/>
      <c r="J20" s="114"/>
      <c r="K20" s="114"/>
      <c r="L20" s="114"/>
      <c r="M20" s="114"/>
      <c r="N20" s="114"/>
      <c r="O20" s="114"/>
    </row>
    <row r="21" spans="1:15" x14ac:dyDescent="0.25">
      <c r="A21" s="22">
        <v>3152</v>
      </c>
      <c r="B21" s="8" t="s">
        <v>189</v>
      </c>
      <c r="C21" s="361">
        <f>'3.Income &amp; Expenditure Budget'!$E22</f>
        <v>4486.37</v>
      </c>
      <c r="D21" s="114"/>
      <c r="E21" s="114"/>
      <c r="F21" s="114"/>
      <c r="G21" s="114"/>
      <c r="H21" s="114"/>
      <c r="I21" s="114"/>
      <c r="J21" s="114"/>
      <c r="K21" s="114"/>
      <c r="L21" s="114"/>
      <c r="M21" s="114"/>
      <c r="N21" s="114"/>
      <c r="O21" s="114"/>
    </row>
    <row r="22" spans="1:15" x14ac:dyDescent="0.25">
      <c r="A22" s="22">
        <v>3155</v>
      </c>
      <c r="B22" s="8" t="s">
        <v>191</v>
      </c>
      <c r="C22" s="361">
        <f>'3.Income &amp; Expenditure Budget'!$E23</f>
        <v>0</v>
      </c>
      <c r="D22" s="114"/>
      <c r="E22" s="114"/>
      <c r="F22" s="114"/>
      <c r="G22" s="114"/>
      <c r="H22" s="114"/>
      <c r="I22" s="114"/>
      <c r="J22" s="114"/>
      <c r="K22" s="114"/>
      <c r="L22" s="114"/>
      <c r="M22" s="114"/>
      <c r="N22" s="114"/>
      <c r="O22" s="114"/>
    </row>
    <row r="23" spans="1:15" x14ac:dyDescent="0.25">
      <c r="A23" s="22">
        <v>3170</v>
      </c>
      <c r="B23" s="8" t="s">
        <v>193</v>
      </c>
      <c r="C23" s="361">
        <f>'3.Income &amp; Expenditure Budget'!$E24</f>
        <v>0</v>
      </c>
      <c r="D23" s="114"/>
      <c r="E23" s="114"/>
      <c r="F23" s="114"/>
      <c r="G23" s="114"/>
      <c r="H23" s="114"/>
      <c r="I23" s="114"/>
      <c r="J23" s="114"/>
      <c r="K23" s="114"/>
      <c r="L23" s="114"/>
      <c r="M23" s="114" t="str">
        <f>IFERROR(VLOOKUP(ROWS($M$11:M23),$J$11:$J$248,2,0),"")</f>
        <v/>
      </c>
      <c r="N23" s="114"/>
      <c r="O23" s="114"/>
    </row>
    <row r="24" spans="1:15" x14ac:dyDescent="0.25">
      <c r="A24" s="22">
        <v>3171</v>
      </c>
      <c r="B24" s="8" t="s">
        <v>134</v>
      </c>
      <c r="C24" s="361">
        <f>'3.Income &amp; Expenditure Budget'!$E25</f>
        <v>0</v>
      </c>
      <c r="D24" s="114"/>
      <c r="E24" s="114"/>
      <c r="F24" s="114"/>
      <c r="G24" s="114"/>
      <c r="H24" s="114"/>
      <c r="I24" s="114"/>
      <c r="J24" s="114"/>
      <c r="K24" s="114"/>
      <c r="L24" s="114"/>
      <c r="M24" s="114"/>
      <c r="N24" s="114"/>
      <c r="O24" s="114"/>
    </row>
    <row r="25" spans="1:15" x14ac:dyDescent="0.25">
      <c r="A25" s="22">
        <v>3190</v>
      </c>
      <c r="B25" s="8" t="s">
        <v>195</v>
      </c>
      <c r="C25" s="361">
        <f>'3.Income &amp; Expenditure Budget'!$E26</f>
        <v>0</v>
      </c>
      <c r="D25" s="114"/>
      <c r="E25" s="114"/>
      <c r="F25" s="114"/>
      <c r="G25" s="114"/>
      <c r="H25" s="114"/>
      <c r="I25" s="114"/>
      <c r="J25" s="114"/>
      <c r="K25" s="114"/>
      <c r="L25" s="114"/>
      <c r="M25" s="114" t="str">
        <f>IFERROR(VLOOKUP(ROWS($M$11:M25),$J$11:$J$248,2,0),"")</f>
        <v/>
      </c>
      <c r="N25" s="114"/>
      <c r="O25" s="114"/>
    </row>
    <row r="26" spans="1:15" x14ac:dyDescent="0.25">
      <c r="A26" s="22">
        <v>3200</v>
      </c>
      <c r="B26" s="8" t="s">
        <v>197</v>
      </c>
      <c r="C26" s="361">
        <f>'3.Income &amp; Expenditure Budget'!$E27</f>
        <v>0</v>
      </c>
      <c r="D26" s="114"/>
      <c r="E26" s="114"/>
      <c r="F26" s="114"/>
      <c r="G26" s="114"/>
      <c r="H26" s="114"/>
      <c r="I26" s="114"/>
      <c r="J26" s="114"/>
      <c r="K26" s="114"/>
      <c r="L26" s="114"/>
      <c r="M26" s="114" t="str">
        <f>IFERROR(VLOOKUP(ROWS($M$11:M26),$J$11:$J$248,2,0),"")</f>
        <v/>
      </c>
      <c r="N26" s="114"/>
      <c r="O26" s="114"/>
    </row>
    <row r="27" spans="1:15" x14ac:dyDescent="0.25">
      <c r="A27" s="22">
        <v>3210</v>
      </c>
      <c r="B27" s="8" t="s">
        <v>199</v>
      </c>
      <c r="C27" s="361">
        <f>'3.Income &amp; Expenditure Budget'!$E28</f>
        <v>0</v>
      </c>
      <c r="D27" s="114"/>
      <c r="E27" s="114"/>
      <c r="F27" s="114"/>
      <c r="G27" s="114"/>
      <c r="H27" s="114"/>
      <c r="I27" s="114"/>
      <c r="J27" s="114"/>
      <c r="K27" s="114"/>
      <c r="L27" s="114"/>
      <c r="M27" s="114" t="str">
        <f>IFERROR(VLOOKUP(ROWS($M$11:M27),$J$11:$J$248,2,0),"")</f>
        <v/>
      </c>
      <c r="N27" s="114"/>
      <c r="O27" s="114"/>
    </row>
    <row r="28" spans="1:15" x14ac:dyDescent="0.25">
      <c r="A28" s="22">
        <v>3220</v>
      </c>
      <c r="B28" s="8" t="s">
        <v>133</v>
      </c>
      <c r="C28" s="361">
        <f>'3.Income &amp; Expenditure Budget'!$E29</f>
        <v>0</v>
      </c>
      <c r="D28" s="114"/>
      <c r="E28" s="114"/>
      <c r="F28" s="114"/>
      <c r="G28" s="114"/>
      <c r="H28" s="114"/>
      <c r="I28" s="114"/>
      <c r="J28" s="114"/>
      <c r="K28" s="114"/>
      <c r="L28" s="114"/>
      <c r="M28" s="114" t="str">
        <f>IFERROR(VLOOKUP(ROWS($M$11:M28),$J$11:$J$248,2,0),"")</f>
        <v/>
      </c>
      <c r="N28" s="114"/>
      <c r="O28" s="114"/>
    </row>
    <row r="29" spans="1:15" x14ac:dyDescent="0.25">
      <c r="A29" s="22">
        <v>3230</v>
      </c>
      <c r="B29" s="8" t="s">
        <v>201</v>
      </c>
      <c r="C29" s="361">
        <f>'3.Income &amp; Expenditure Budget'!$E30</f>
        <v>2000</v>
      </c>
      <c r="D29" s="114"/>
      <c r="E29" s="114"/>
      <c r="F29" s="114"/>
      <c r="G29" s="114"/>
      <c r="H29" s="114"/>
      <c r="I29" s="114"/>
      <c r="J29" s="114"/>
      <c r="K29" s="114"/>
      <c r="L29" s="114"/>
      <c r="M29" s="114" t="str">
        <f>IFERROR(VLOOKUP(ROWS($M$11:M29),$J$11:$J$248,2,0),"")</f>
        <v/>
      </c>
      <c r="N29" s="114"/>
      <c r="O29" s="114"/>
    </row>
    <row r="30" spans="1:15" x14ac:dyDescent="0.25">
      <c r="A30" s="22">
        <v>3240</v>
      </c>
      <c r="B30" s="8" t="s">
        <v>203</v>
      </c>
      <c r="C30" s="361">
        <f>'3.Income &amp; Expenditure Budget'!$E31</f>
        <v>0</v>
      </c>
      <c r="D30" s="114"/>
      <c r="E30" s="114"/>
      <c r="F30" s="114"/>
      <c r="G30" s="114"/>
      <c r="H30" s="114"/>
      <c r="I30" s="114"/>
      <c r="J30" s="114"/>
      <c r="K30" s="114"/>
      <c r="L30" s="114"/>
      <c r="M30" s="114" t="str">
        <f>IFERROR(VLOOKUP(ROWS($M$11:M30),$J$11:$J$248,2,0),"")</f>
        <v/>
      </c>
      <c r="N30" s="114"/>
      <c r="O30" s="114"/>
    </row>
    <row r="31" spans="1:15" x14ac:dyDescent="0.25">
      <c r="A31" s="22">
        <v>3245</v>
      </c>
      <c r="B31" s="8" t="s">
        <v>205</v>
      </c>
      <c r="C31" s="361">
        <f>'3.Income &amp; Expenditure Budget'!$E32</f>
        <v>0</v>
      </c>
      <c r="D31" s="114"/>
      <c r="E31" s="114"/>
      <c r="F31" s="114"/>
      <c r="G31" s="114"/>
      <c r="H31" s="114"/>
      <c r="I31" s="114"/>
      <c r="J31" s="114"/>
      <c r="K31" s="114"/>
      <c r="L31" s="114"/>
      <c r="M31" s="114" t="str">
        <f>IFERROR(VLOOKUP(ROWS($M$11:M31),$J$11:$J$248,2,0),"")</f>
        <v/>
      </c>
      <c r="N31" s="114"/>
      <c r="O31" s="114"/>
    </row>
    <row r="32" spans="1:15" x14ac:dyDescent="0.25">
      <c r="A32" s="22">
        <v>3255</v>
      </c>
      <c r="B32" s="8" t="s">
        <v>206</v>
      </c>
      <c r="C32" s="361">
        <f>'3.Income &amp; Expenditure Budget'!$E33</f>
        <v>0</v>
      </c>
      <c r="D32" s="114"/>
      <c r="E32" s="114"/>
      <c r="F32" s="114"/>
      <c r="G32" s="114"/>
      <c r="H32" s="114"/>
      <c r="I32" s="114"/>
      <c r="J32" s="114"/>
      <c r="K32" s="114"/>
      <c r="L32" s="114"/>
      <c r="M32" s="114" t="str">
        <f>IFERROR(VLOOKUP(ROWS($M$11:M32),$J$11:$J$248,2,0),"")</f>
        <v/>
      </c>
      <c r="N32" s="114"/>
      <c r="O32" s="114"/>
    </row>
    <row r="33" spans="1:15" x14ac:dyDescent="0.25">
      <c r="A33" s="22">
        <v>3260</v>
      </c>
      <c r="B33" s="8" t="s">
        <v>208</v>
      </c>
      <c r="C33" s="361">
        <f>'3.Income &amp; Expenditure Budget'!$E34</f>
        <v>0</v>
      </c>
      <c r="D33" s="114"/>
      <c r="E33" s="114"/>
      <c r="F33" s="114"/>
      <c r="G33" s="114"/>
      <c r="H33" s="114"/>
      <c r="I33" s="114"/>
      <c r="J33" s="114"/>
      <c r="K33" s="114"/>
      <c r="L33" s="114"/>
      <c r="M33" s="114" t="str">
        <f>IFERROR(VLOOKUP(ROWS($M$11:M33),$J$11:$J$248,2,0),"")</f>
        <v/>
      </c>
      <c r="N33" s="114"/>
      <c r="O33" s="114"/>
    </row>
    <row r="34" spans="1:15" x14ac:dyDescent="0.25">
      <c r="A34" s="22">
        <v>3270</v>
      </c>
      <c r="B34" s="8" t="s">
        <v>210</v>
      </c>
      <c r="C34" s="361">
        <f>'3.Income &amp; Expenditure Budget'!$E35</f>
        <v>0</v>
      </c>
      <c r="D34" s="114"/>
      <c r="E34" s="114"/>
      <c r="F34" s="114"/>
      <c r="G34" s="114"/>
      <c r="H34" s="114"/>
      <c r="I34" s="114"/>
      <c r="J34" s="114"/>
      <c r="K34" s="114"/>
      <c r="L34" s="114"/>
      <c r="M34" s="114" t="str">
        <f>IFERROR(VLOOKUP(ROWS($M$11:M34),$J$11:$J$248,2,0),"")</f>
        <v/>
      </c>
      <c r="N34" s="114"/>
      <c r="O34" s="114"/>
    </row>
    <row r="35" spans="1:15" x14ac:dyDescent="0.25">
      <c r="A35" s="22">
        <v>3275</v>
      </c>
      <c r="B35" s="8" t="s">
        <v>212</v>
      </c>
      <c r="C35" s="361">
        <f>'3.Income &amp; Expenditure Budget'!$E36</f>
        <v>0</v>
      </c>
      <c r="D35" s="114"/>
      <c r="E35" s="114"/>
      <c r="F35" s="114"/>
      <c r="G35" s="114"/>
      <c r="H35" s="114"/>
      <c r="I35" s="114"/>
      <c r="J35" s="114"/>
      <c r="K35" s="114"/>
      <c r="L35" s="114"/>
      <c r="M35" s="114" t="str">
        <f>IFERROR(VLOOKUP(ROWS($M$11:M35),$J$11:$J$248,2,0),"")</f>
        <v/>
      </c>
      <c r="N35" s="114"/>
      <c r="O35" s="114"/>
    </row>
    <row r="36" spans="1:15" x14ac:dyDescent="0.25">
      <c r="A36" s="22">
        <v>3276</v>
      </c>
      <c r="B36" s="8" t="s">
        <v>214</v>
      </c>
      <c r="C36" s="361">
        <f>'3.Income &amp; Expenditure Budget'!$E37</f>
        <v>0</v>
      </c>
      <c r="D36" s="114"/>
      <c r="E36" s="114"/>
      <c r="F36" s="114"/>
      <c r="G36" s="114"/>
      <c r="H36" s="114"/>
      <c r="I36" s="114"/>
      <c r="J36" s="114"/>
      <c r="K36" s="114"/>
      <c r="L36" s="114"/>
      <c r="M36" s="114" t="str">
        <f>IFERROR(VLOOKUP(ROWS($M$11:M36),$J$11:$J$248,2,0),"")</f>
        <v/>
      </c>
      <c r="N36" s="114"/>
      <c r="O36" s="114"/>
    </row>
    <row r="37" spans="1:15" x14ac:dyDescent="0.25">
      <c r="A37" s="22">
        <v>3277</v>
      </c>
      <c r="B37" s="8" t="s">
        <v>216</v>
      </c>
      <c r="C37" s="361">
        <f>'3.Income &amp; Expenditure Budget'!$E38</f>
        <v>0</v>
      </c>
      <c r="D37" s="114"/>
      <c r="E37" s="114"/>
      <c r="F37" s="114"/>
      <c r="G37" s="114"/>
      <c r="H37" s="114"/>
      <c r="I37" s="114"/>
      <c r="J37" s="114"/>
      <c r="K37" s="114"/>
      <c r="L37" s="114"/>
      <c r="M37" s="114" t="str">
        <f>IFERROR(VLOOKUP(ROWS($M$11:M37),$J$11:$J$248,2,0),"")</f>
        <v/>
      </c>
      <c r="N37" s="114"/>
      <c r="O37" s="114"/>
    </row>
    <row r="38" spans="1:15" x14ac:dyDescent="0.25">
      <c r="A38" s="22">
        <v>3290</v>
      </c>
      <c r="B38" s="8" t="s">
        <v>218</v>
      </c>
      <c r="C38" s="361">
        <f>'3.Income &amp; Expenditure Budget'!$E39</f>
        <v>0</v>
      </c>
      <c r="D38" s="114"/>
      <c r="E38" s="114"/>
      <c r="F38" s="114"/>
      <c r="G38" s="114"/>
      <c r="H38" s="114"/>
      <c r="I38" s="114"/>
      <c r="J38" s="114"/>
      <c r="K38" s="114"/>
      <c r="L38" s="114"/>
      <c r="M38" s="114" t="str">
        <f>IFERROR(VLOOKUP(ROWS($M$11:M38),$J$11:$J$248,2,0),"")</f>
        <v/>
      </c>
      <c r="N38" s="114"/>
      <c r="O38" s="114"/>
    </row>
    <row r="39" spans="1:15" x14ac:dyDescent="0.25">
      <c r="A39" s="22">
        <v>3292</v>
      </c>
      <c r="B39" s="8" t="s">
        <v>220</v>
      </c>
      <c r="C39" s="361">
        <f>'3.Income &amp; Expenditure Budget'!$E40</f>
        <v>0</v>
      </c>
      <c r="D39" s="114"/>
      <c r="E39" s="114"/>
      <c r="F39" s="114"/>
      <c r="G39" s="114"/>
      <c r="H39" s="114"/>
      <c r="I39" s="114"/>
      <c r="J39" s="114"/>
      <c r="K39" s="114"/>
      <c r="L39" s="114"/>
      <c r="M39" s="114" t="str">
        <f>IFERROR(VLOOKUP(ROWS($M$11:M39),$J$11:$J$248,2,0),"")</f>
        <v/>
      </c>
      <c r="N39" s="114"/>
      <c r="O39" s="114"/>
    </row>
    <row r="40" spans="1:15" x14ac:dyDescent="0.25">
      <c r="A40" s="43">
        <v>3293</v>
      </c>
      <c r="B40" s="8" t="s">
        <v>222</v>
      </c>
      <c r="C40" s="361">
        <f>'3.Income &amp; Expenditure Budget'!$E41</f>
        <v>0</v>
      </c>
      <c r="D40" s="114"/>
      <c r="E40" s="114"/>
      <c r="F40" s="114"/>
      <c r="G40" s="114"/>
      <c r="H40" s="114"/>
      <c r="I40" s="114"/>
      <c r="J40" s="114"/>
      <c r="K40" s="114"/>
      <c r="L40" s="114"/>
      <c r="M40" s="114" t="str">
        <f>IFERROR(VLOOKUP(ROWS($M$11:M40),$J$11:$J$248,2,0),"")</f>
        <v/>
      </c>
      <c r="N40" s="114"/>
      <c r="O40" s="114"/>
    </row>
    <row r="41" spans="1:15" ht="16.5" thickBot="1" x14ac:dyDescent="0.3">
      <c r="A41" s="23">
        <v>3294</v>
      </c>
      <c r="B41" s="9" t="s">
        <v>224</v>
      </c>
      <c r="C41" s="361">
        <f>'3.Income &amp; Expenditure Budget'!$E42</f>
        <v>0</v>
      </c>
      <c r="D41" s="114"/>
      <c r="E41" s="114"/>
      <c r="F41" s="114"/>
      <c r="G41" s="114"/>
      <c r="H41" s="114"/>
      <c r="I41" s="114"/>
      <c r="J41" s="114"/>
      <c r="K41" s="114"/>
      <c r="L41" s="114"/>
      <c r="M41" s="114" t="str">
        <f>IFERROR(VLOOKUP(ROWS($M$11:M41),$J$11:$J$248,2,0),"")</f>
        <v/>
      </c>
      <c r="N41" s="114"/>
      <c r="O41" s="114"/>
    </row>
    <row r="42" spans="1:15" ht="16.5" thickBot="1" x14ac:dyDescent="0.3">
      <c r="A42" s="24" t="s">
        <v>594</v>
      </c>
      <c r="B42" s="10"/>
      <c r="C42" s="362">
        <f t="shared" ref="C42:O42" si="0">SUM(C11:C41)</f>
        <v>51386.37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5" thickBot="1" x14ac:dyDescent="0.3">
      <c r="A43" s="19"/>
      <c r="B43" s="3"/>
      <c r="C43" s="363"/>
    </row>
    <row r="44" spans="1:15" ht="16.5" thickBot="1" x14ac:dyDescent="0.3">
      <c r="A44" s="564" t="s">
        <v>227</v>
      </c>
      <c r="B44" s="565"/>
      <c r="C44" s="566"/>
    </row>
    <row r="45" spans="1:15" x14ac:dyDescent="0.25">
      <c r="A45" s="21">
        <v>3295</v>
      </c>
      <c r="B45" s="116" t="s">
        <v>228</v>
      </c>
      <c r="C45" s="361">
        <f>'3.Income &amp; Expenditure Budget'!$E46</f>
        <v>0</v>
      </c>
      <c r="D45" s="114"/>
      <c r="E45" s="114"/>
      <c r="F45" s="114"/>
      <c r="G45" s="114"/>
      <c r="H45" s="114"/>
      <c r="I45" s="114"/>
      <c r="J45" s="114"/>
      <c r="K45" s="114"/>
      <c r="L45" s="114"/>
      <c r="M45" s="114" t="str">
        <f>IFERROR(VLOOKUP(ROWS($M$11:M45),$J$11:$J$248,2,0),"")</f>
        <v/>
      </c>
      <c r="N45" s="114"/>
      <c r="O45" s="114"/>
    </row>
    <row r="46" spans="1:15" x14ac:dyDescent="0.25">
      <c r="A46" s="22">
        <v>3296</v>
      </c>
      <c r="B46" s="117" t="s">
        <v>230</v>
      </c>
      <c r="C46" s="361">
        <f>'3.Income &amp; Expenditure Budget'!$E47</f>
        <v>0</v>
      </c>
      <c r="D46" s="114"/>
      <c r="E46" s="114"/>
      <c r="F46" s="114"/>
      <c r="G46" s="114"/>
      <c r="H46" s="114"/>
      <c r="I46" s="114"/>
      <c r="J46" s="114"/>
      <c r="K46" s="114"/>
      <c r="L46" s="114"/>
      <c r="M46" s="114" t="str">
        <f>IFERROR(VLOOKUP(ROWS($M$11:M46),$J$11:$J$248,2,0),"")</f>
        <v/>
      </c>
      <c r="N46" s="114"/>
      <c r="O46" s="114"/>
    </row>
    <row r="47" spans="1:15" x14ac:dyDescent="0.25">
      <c r="A47" s="22">
        <v>3297</v>
      </c>
      <c r="B47" s="117" t="s">
        <v>232</v>
      </c>
      <c r="C47" s="361">
        <f>'3.Income &amp; Expenditure Budget'!$E48</f>
        <v>0</v>
      </c>
      <c r="D47" s="114"/>
      <c r="E47" s="114"/>
      <c r="F47" s="114"/>
      <c r="G47" s="114"/>
      <c r="H47" s="114"/>
      <c r="I47" s="114"/>
      <c r="J47" s="114"/>
      <c r="K47" s="114"/>
      <c r="L47" s="114"/>
      <c r="M47" s="114" t="str">
        <f>IFERROR(VLOOKUP(ROWS($M$11:M47),$J$11:$J$248,2,0),"")</f>
        <v/>
      </c>
      <c r="N47" s="114"/>
      <c r="O47" s="114"/>
    </row>
    <row r="48" spans="1:15" x14ac:dyDescent="0.25">
      <c r="A48" s="22">
        <v>3298</v>
      </c>
      <c r="B48" s="117" t="s">
        <v>234</v>
      </c>
      <c r="C48" s="361">
        <f>'3.Income &amp; Expenditure Budget'!$E49</f>
        <v>0</v>
      </c>
      <c r="D48" s="114"/>
      <c r="E48" s="114"/>
      <c r="F48" s="114"/>
      <c r="G48" s="114"/>
      <c r="H48" s="114"/>
      <c r="I48" s="114"/>
      <c r="J48" s="114"/>
      <c r="K48" s="114"/>
      <c r="L48" s="114"/>
      <c r="M48" s="114" t="str">
        <f>IFERROR(VLOOKUP(ROWS($M$11:M48),$J$11:$J$248,2,0),"")</f>
        <v/>
      </c>
      <c r="N48" s="114"/>
      <c r="O48" s="114"/>
    </row>
    <row r="49" spans="1:15" ht="16.5" thickBot="1" x14ac:dyDescent="0.3">
      <c r="A49" s="45">
        <v>3299</v>
      </c>
      <c r="B49" s="118" t="s">
        <v>236</v>
      </c>
      <c r="C49" s="361">
        <f>'3.Income &amp; Expenditure Budget'!$E50</f>
        <v>0</v>
      </c>
      <c r="D49" s="114"/>
      <c r="E49" s="114"/>
      <c r="F49" s="114"/>
      <c r="G49" s="114"/>
      <c r="H49" s="114"/>
      <c r="I49" s="114"/>
      <c r="J49" s="114"/>
      <c r="K49" s="114"/>
      <c r="L49" s="114"/>
      <c r="M49" s="114" t="str">
        <f>IFERROR(VLOOKUP(ROWS($M$11:M52),$J$11:$J$248,2,0),"")</f>
        <v/>
      </c>
      <c r="N49" s="114"/>
      <c r="O49" s="114"/>
    </row>
    <row r="50" spans="1:15" ht="16.5" thickBot="1" x14ac:dyDescent="0.3">
      <c r="A50" s="561" t="s">
        <v>238</v>
      </c>
      <c r="B50" s="587"/>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5" thickBot="1" x14ac:dyDescent="0.3">
      <c r="A51" s="26"/>
      <c r="B51" s="12"/>
      <c r="C51" s="364"/>
    </row>
    <row r="52" spans="1:15" ht="16.5" thickBot="1" x14ac:dyDescent="0.3">
      <c r="A52" s="561" t="s">
        <v>239</v>
      </c>
      <c r="B52" s="562"/>
      <c r="C52" s="566"/>
    </row>
    <row r="53" spans="1:15" x14ac:dyDescent="0.25">
      <c r="A53" s="22">
        <v>3300</v>
      </c>
      <c r="B53" s="8" t="s">
        <v>240</v>
      </c>
      <c r="C53" s="361">
        <f>'3.Income &amp; Expenditure Budget'!$E54</f>
        <v>0</v>
      </c>
      <c r="D53" s="114"/>
      <c r="E53" s="114"/>
      <c r="F53" s="114"/>
      <c r="G53" s="114"/>
      <c r="H53" s="114"/>
      <c r="I53" s="114"/>
      <c r="J53" s="114"/>
      <c r="K53" s="114"/>
      <c r="L53" s="114"/>
      <c r="M53" s="114" t="str">
        <f>IFERROR(VLOOKUP(ROWS($M$11:M53),$J$11:$J$248,2,0),"")</f>
        <v/>
      </c>
      <c r="N53" s="114"/>
      <c r="O53" s="114"/>
    </row>
    <row r="54" spans="1:15" x14ac:dyDescent="0.25">
      <c r="A54" s="22">
        <v>3310</v>
      </c>
      <c r="B54" s="8" t="s">
        <v>242</v>
      </c>
      <c r="C54" s="361">
        <f>'3.Income &amp; Expenditure Budget'!$E55</f>
        <v>0</v>
      </c>
      <c r="D54" s="114"/>
      <c r="E54" s="114"/>
      <c r="F54" s="114"/>
      <c r="G54" s="114"/>
      <c r="H54" s="114"/>
      <c r="I54" s="114"/>
      <c r="J54" s="114"/>
      <c r="K54" s="114"/>
      <c r="L54" s="114"/>
      <c r="M54" s="114" t="str">
        <f>IFERROR(VLOOKUP(ROWS($M$11:M54),$J$11:$J$248,2,0),"")</f>
        <v/>
      </c>
      <c r="N54" s="114"/>
      <c r="O54" s="114"/>
    </row>
    <row r="55" spans="1:15" x14ac:dyDescent="0.25">
      <c r="A55" s="22">
        <v>3330</v>
      </c>
      <c r="B55" s="8" t="s">
        <v>244</v>
      </c>
      <c r="C55" s="361">
        <f>'3.Income &amp; Expenditure Budget'!$E56</f>
        <v>0</v>
      </c>
      <c r="D55" s="114"/>
      <c r="E55" s="114"/>
      <c r="F55" s="114"/>
      <c r="G55" s="114"/>
      <c r="H55" s="114"/>
      <c r="I55" s="114"/>
      <c r="J55" s="114"/>
      <c r="K55" s="114"/>
      <c r="L55" s="114"/>
      <c r="M55" s="114" t="str">
        <f>IFERROR(VLOOKUP(ROWS($M$11:M55),$J$11:$J$248,2,0),"")</f>
        <v/>
      </c>
      <c r="N55" s="114"/>
      <c r="O55" s="114"/>
    </row>
    <row r="56" spans="1:15" x14ac:dyDescent="0.25">
      <c r="A56" s="22">
        <v>3335</v>
      </c>
      <c r="B56" s="8" t="s">
        <v>246</v>
      </c>
      <c r="C56" s="361">
        <f>'3.Income &amp; Expenditure Budget'!$E57</f>
        <v>0</v>
      </c>
      <c r="D56" s="114"/>
      <c r="E56" s="114"/>
      <c r="F56" s="114"/>
      <c r="G56" s="114"/>
      <c r="H56" s="114"/>
      <c r="I56" s="114"/>
      <c r="J56" s="114"/>
      <c r="K56" s="114"/>
      <c r="L56" s="114"/>
      <c r="M56" s="114" t="str">
        <f>IFERROR(VLOOKUP(ROWS($M$11:M56),$J$11:$J$248,2,0),"")</f>
        <v/>
      </c>
      <c r="N56" s="114"/>
      <c r="O56" s="114"/>
    </row>
    <row r="57" spans="1:15" x14ac:dyDescent="0.25">
      <c r="A57" s="22">
        <v>3350</v>
      </c>
      <c r="B57" s="8" t="s">
        <v>248</v>
      </c>
      <c r="C57" s="361">
        <f>'3.Income &amp; Expenditure Budget'!$E58</f>
        <v>0</v>
      </c>
      <c r="D57" s="114"/>
      <c r="E57" s="114"/>
      <c r="F57" s="114"/>
      <c r="G57" s="114"/>
      <c r="H57" s="114"/>
      <c r="I57" s="114"/>
      <c r="J57" s="114"/>
      <c r="K57" s="114"/>
      <c r="L57" s="114"/>
      <c r="M57" s="114" t="str">
        <f>IFERROR(VLOOKUP(ROWS($M$11:M57),$J$11:$J$248,2,0),"")</f>
        <v/>
      </c>
      <c r="N57" s="114"/>
      <c r="O57" s="114"/>
    </row>
    <row r="58" spans="1:15" x14ac:dyDescent="0.25">
      <c r="A58" s="22">
        <v>3370</v>
      </c>
      <c r="B58" s="8" t="s">
        <v>250</v>
      </c>
      <c r="C58" s="361">
        <f>'3.Income &amp; Expenditure Budget'!$E59</f>
        <v>0</v>
      </c>
      <c r="D58" s="114"/>
      <c r="E58" s="114"/>
      <c r="F58" s="114"/>
      <c r="G58" s="114"/>
      <c r="H58" s="114"/>
      <c r="I58" s="114"/>
      <c r="J58" s="114"/>
      <c r="K58" s="114"/>
      <c r="L58" s="114"/>
      <c r="M58" s="114" t="str">
        <f>IFERROR(VLOOKUP(ROWS($M$11:M58),$J$11:$J$248,2,0),"")</f>
        <v/>
      </c>
      <c r="N58" s="114"/>
      <c r="O58" s="114"/>
    </row>
    <row r="59" spans="1:15" x14ac:dyDescent="0.25">
      <c r="A59" s="22">
        <v>3375</v>
      </c>
      <c r="B59" s="8" t="s">
        <v>252</v>
      </c>
      <c r="C59" s="361">
        <f>'3.Income &amp; Expenditure Budget'!$E60</f>
        <v>0</v>
      </c>
      <c r="D59" s="114"/>
      <c r="E59" s="114"/>
      <c r="F59" s="114"/>
      <c r="G59" s="114"/>
      <c r="H59" s="114"/>
      <c r="I59" s="114"/>
      <c r="J59" s="114"/>
      <c r="K59" s="114"/>
      <c r="L59" s="114"/>
      <c r="M59" s="114" t="str">
        <f>IFERROR(VLOOKUP(ROWS($M$11:M60),$J$11:$J$248,2,0),"")</f>
        <v/>
      </c>
      <c r="N59" s="114"/>
      <c r="O59" s="114"/>
    </row>
    <row r="60" spans="1:15" x14ac:dyDescent="0.25">
      <c r="A60" s="22">
        <v>3380</v>
      </c>
      <c r="B60" s="8" t="s">
        <v>254</v>
      </c>
      <c r="C60" s="361">
        <f>'3.Income &amp; Expenditure Budget'!$E61</f>
        <v>0</v>
      </c>
      <c r="D60" s="114"/>
      <c r="E60" s="114"/>
      <c r="F60" s="114"/>
      <c r="G60" s="114"/>
      <c r="H60" s="114"/>
      <c r="I60" s="114"/>
      <c r="J60" s="114"/>
      <c r="K60" s="114"/>
      <c r="L60" s="114"/>
      <c r="M60" s="114"/>
      <c r="N60" s="114"/>
      <c r="O60" s="114"/>
    </row>
    <row r="61" spans="1:15" x14ac:dyDescent="0.25">
      <c r="A61" s="22">
        <v>3390</v>
      </c>
      <c r="B61" s="8" t="s">
        <v>256</v>
      </c>
      <c r="C61" s="361">
        <f>'3.Income &amp; Expenditure Budget'!$E62</f>
        <v>0</v>
      </c>
      <c r="D61" s="114"/>
      <c r="E61" s="114"/>
      <c r="F61" s="114"/>
      <c r="G61" s="114"/>
      <c r="H61" s="114"/>
      <c r="I61" s="114"/>
      <c r="J61" s="114"/>
      <c r="K61" s="114"/>
      <c r="L61" s="114"/>
      <c r="M61" s="114" t="str">
        <f>IFERROR(VLOOKUP(ROWS($M$11:M61),$J$11:$J$248,2,0),"")</f>
        <v/>
      </c>
      <c r="N61" s="114"/>
      <c r="O61" s="114"/>
    </row>
    <row r="62" spans="1:15" x14ac:dyDescent="0.25">
      <c r="A62" s="22">
        <v>3395</v>
      </c>
      <c r="B62" s="8" t="s">
        <v>258</v>
      </c>
      <c r="C62" s="361">
        <f>'3.Income &amp; Expenditure Budget'!$E63</f>
        <v>0</v>
      </c>
      <c r="D62" s="114"/>
      <c r="E62" s="114"/>
      <c r="F62" s="114"/>
      <c r="G62" s="114"/>
      <c r="H62" s="114"/>
      <c r="I62" s="114"/>
      <c r="J62" s="114"/>
      <c r="K62" s="114"/>
      <c r="L62" s="114"/>
      <c r="M62" s="114"/>
      <c r="N62" s="114"/>
      <c r="O62" s="114"/>
    </row>
    <row r="63" spans="1:15" x14ac:dyDescent="0.25">
      <c r="A63" s="22">
        <v>3410</v>
      </c>
      <c r="B63" s="8" t="s">
        <v>260</v>
      </c>
      <c r="C63" s="361">
        <f>'3.Income &amp; Expenditure Budget'!$E64</f>
        <v>0</v>
      </c>
      <c r="D63" s="114"/>
      <c r="E63" s="114"/>
      <c r="F63" s="114"/>
      <c r="G63" s="114"/>
      <c r="H63" s="114"/>
      <c r="I63" s="114"/>
      <c r="J63" s="114"/>
      <c r="K63" s="114"/>
      <c r="L63" s="114"/>
      <c r="M63" s="114" t="str">
        <f>IFERROR(VLOOKUP(ROWS($M$11:M63),$J$11:$J$248,2,0),"")</f>
        <v/>
      </c>
      <c r="N63" s="114"/>
      <c r="O63" s="114"/>
    </row>
    <row r="64" spans="1:15" x14ac:dyDescent="0.25">
      <c r="A64" s="22">
        <v>3420</v>
      </c>
      <c r="B64" s="8" t="s">
        <v>262</v>
      </c>
      <c r="C64" s="361">
        <f>'3.Income &amp; Expenditure Budget'!$E65</f>
        <v>0</v>
      </c>
      <c r="D64" s="114"/>
      <c r="E64" s="114"/>
      <c r="F64" s="114"/>
      <c r="G64" s="114"/>
      <c r="H64" s="114"/>
      <c r="I64" s="114"/>
      <c r="J64" s="114"/>
      <c r="K64" s="114"/>
      <c r="L64" s="114"/>
      <c r="M64" s="114" t="str">
        <f>IFERROR(VLOOKUP(ROWS($M$11:M64),$J$11:$J$248,2,0),"")</f>
        <v/>
      </c>
      <c r="N64" s="114"/>
      <c r="O64" s="114"/>
    </row>
    <row r="65" spans="1:15" x14ac:dyDescent="0.25">
      <c r="A65" s="22">
        <v>3430</v>
      </c>
      <c r="B65" s="8" t="s">
        <v>264</v>
      </c>
      <c r="C65" s="361">
        <f>'3.Income &amp; Expenditure Budget'!$E66</f>
        <v>0</v>
      </c>
      <c r="D65" s="114"/>
      <c r="E65" s="114"/>
      <c r="F65" s="114"/>
      <c r="G65" s="114"/>
      <c r="H65" s="114"/>
      <c r="I65" s="114"/>
      <c r="J65" s="114"/>
      <c r="K65" s="114"/>
      <c r="L65" s="114"/>
      <c r="M65" s="114" t="str">
        <f>IFERROR(VLOOKUP(ROWS($M$11:M65),$J$11:$J$248,2,0),"")</f>
        <v/>
      </c>
      <c r="N65" s="114"/>
      <c r="O65" s="114"/>
    </row>
    <row r="66" spans="1:15" x14ac:dyDescent="0.25">
      <c r="A66" s="22">
        <v>3440</v>
      </c>
      <c r="B66" s="8" t="s">
        <v>266</v>
      </c>
      <c r="C66" s="361">
        <f>'3.Income &amp; Expenditure Budget'!$E67</f>
        <v>0</v>
      </c>
      <c r="D66" s="114"/>
      <c r="E66" s="114"/>
      <c r="F66" s="114"/>
      <c r="G66" s="114"/>
      <c r="H66" s="114"/>
      <c r="I66" s="114"/>
      <c r="J66" s="114"/>
      <c r="K66" s="114"/>
      <c r="L66" s="114"/>
      <c r="M66" s="114" t="str">
        <f>IFERROR(VLOOKUP(ROWS($M$11:M66),$J$11:$J$248,2,0),"")</f>
        <v/>
      </c>
      <c r="N66" s="114"/>
      <c r="O66" s="114"/>
    </row>
    <row r="67" spans="1:15" x14ac:dyDescent="0.25">
      <c r="A67" s="22">
        <v>3450</v>
      </c>
      <c r="B67" s="8" t="s">
        <v>268</v>
      </c>
      <c r="C67" s="361">
        <f>'3.Income &amp; Expenditure Budget'!$E68</f>
        <v>0</v>
      </c>
      <c r="D67" s="114"/>
      <c r="E67" s="114"/>
      <c r="F67" s="114"/>
      <c r="G67" s="114"/>
      <c r="H67" s="114"/>
      <c r="I67" s="114"/>
      <c r="J67" s="114"/>
      <c r="K67" s="114"/>
      <c r="L67" s="114"/>
      <c r="M67" s="114" t="str">
        <f>IFERROR(VLOOKUP(ROWS($M$11:M67),$J$11:$J$248,2,0),"")</f>
        <v/>
      </c>
      <c r="N67" s="114"/>
      <c r="O67" s="114"/>
    </row>
    <row r="68" spans="1:15" x14ac:dyDescent="0.25">
      <c r="A68" s="22">
        <v>3460</v>
      </c>
      <c r="B68" s="8" t="s">
        <v>269</v>
      </c>
      <c r="C68" s="361">
        <f>'3.Income &amp; Expenditure Budget'!$E69</f>
        <v>0</v>
      </c>
      <c r="D68" s="114"/>
      <c r="E68" s="114"/>
      <c r="F68" s="114"/>
      <c r="G68" s="114"/>
      <c r="H68" s="114"/>
      <c r="I68" s="114"/>
      <c r="J68" s="114"/>
      <c r="K68" s="114"/>
      <c r="L68" s="114"/>
      <c r="M68" s="114"/>
      <c r="N68" s="114"/>
      <c r="O68" s="114"/>
    </row>
    <row r="69" spans="1:15" x14ac:dyDescent="0.25">
      <c r="A69" s="22">
        <v>3490</v>
      </c>
      <c r="B69" s="8" t="s">
        <v>270</v>
      </c>
      <c r="C69" s="361">
        <f>'3.Income &amp; Expenditure Budget'!$E70</f>
        <v>0</v>
      </c>
      <c r="D69" s="114"/>
      <c r="E69" s="114"/>
      <c r="F69" s="114"/>
      <c r="G69" s="114"/>
      <c r="H69" s="114"/>
      <c r="I69" s="114"/>
      <c r="J69" s="114"/>
      <c r="K69" s="114"/>
      <c r="L69" s="114"/>
      <c r="M69" s="114" t="str">
        <f>IFERROR(VLOOKUP(ROWS($M$11:M69),$J$11:$J$248,2,0),"")</f>
        <v/>
      </c>
      <c r="N69" s="114"/>
      <c r="O69" s="114"/>
    </row>
    <row r="70" spans="1:15" x14ac:dyDescent="0.25">
      <c r="A70" s="22">
        <v>3495</v>
      </c>
      <c r="B70" s="8" t="s">
        <v>271</v>
      </c>
      <c r="C70" s="361">
        <f>'3.Income &amp; Expenditure Budget'!$E71</f>
        <v>0</v>
      </c>
      <c r="D70" s="114"/>
      <c r="E70" s="114"/>
      <c r="F70" s="114"/>
      <c r="G70" s="114"/>
      <c r="H70" s="114"/>
      <c r="I70" s="114"/>
      <c r="J70" s="114"/>
      <c r="K70" s="114"/>
      <c r="L70" s="114"/>
      <c r="M70" s="114" t="str">
        <f>IFERROR(VLOOKUP(ROWS($M$11:M70),$J$11:$J$248,2,0),"")</f>
        <v/>
      </c>
      <c r="N70" s="114"/>
      <c r="O70" s="114"/>
    </row>
    <row r="71" spans="1:15" x14ac:dyDescent="0.25">
      <c r="A71" s="22">
        <v>3500</v>
      </c>
      <c r="B71" s="8" t="s">
        <v>273</v>
      </c>
      <c r="C71" s="361">
        <f>'3.Income &amp; Expenditure Budget'!$E72</f>
        <v>0</v>
      </c>
      <c r="D71" s="114"/>
      <c r="E71" s="114"/>
      <c r="F71" s="114"/>
      <c r="G71" s="114"/>
      <c r="H71" s="114"/>
      <c r="I71" s="114"/>
      <c r="J71" s="114"/>
      <c r="K71" s="114"/>
      <c r="L71" s="114"/>
      <c r="M71" s="114" t="str">
        <f>IFERROR(VLOOKUP(ROWS($M$11:M71),$J$11:$J$248,2,0),"")</f>
        <v/>
      </c>
      <c r="N71" s="114"/>
      <c r="O71" s="114"/>
    </row>
    <row r="72" spans="1:15" x14ac:dyDescent="0.25">
      <c r="A72" s="22">
        <v>3510</v>
      </c>
      <c r="B72" s="8" t="s">
        <v>274</v>
      </c>
      <c r="C72" s="361">
        <f>'3.Income &amp; Expenditure Budget'!$E73</f>
        <v>0</v>
      </c>
      <c r="D72" s="114"/>
      <c r="E72" s="114"/>
      <c r="F72" s="114"/>
      <c r="G72" s="114"/>
      <c r="H72" s="114"/>
      <c r="I72" s="114"/>
      <c r="J72" s="114"/>
      <c r="K72" s="114"/>
      <c r="L72" s="114"/>
      <c r="M72" s="114" t="str">
        <f>IFERROR(VLOOKUP(ROWS($M$11:M72),$J$11:$J$248,2,0),"")</f>
        <v/>
      </c>
      <c r="N72" s="114"/>
      <c r="O72" s="114"/>
    </row>
    <row r="73" spans="1:15" x14ac:dyDescent="0.25">
      <c r="A73" s="22">
        <v>3511</v>
      </c>
      <c r="B73" s="8" t="s">
        <v>276</v>
      </c>
      <c r="C73" s="361">
        <f>'3.Income &amp; Expenditure Budget'!$E74</f>
        <v>0</v>
      </c>
      <c r="D73" s="114"/>
      <c r="E73" s="114"/>
      <c r="F73" s="114"/>
      <c r="G73" s="114"/>
      <c r="H73" s="114"/>
      <c r="I73" s="114"/>
      <c r="J73" s="114"/>
      <c r="K73" s="114"/>
      <c r="L73" s="114"/>
      <c r="M73" s="114"/>
      <c r="N73" s="114"/>
      <c r="O73" s="114"/>
    </row>
    <row r="74" spans="1:15" x14ac:dyDescent="0.25">
      <c r="A74" s="22">
        <v>3520</v>
      </c>
      <c r="B74" s="8" t="s">
        <v>278</v>
      </c>
      <c r="C74" s="361">
        <f>'3.Income &amp; Expenditure Budget'!$E75</f>
        <v>0</v>
      </c>
      <c r="D74" s="114"/>
      <c r="E74" s="114"/>
      <c r="F74" s="114"/>
      <c r="G74" s="114"/>
      <c r="H74" s="114"/>
      <c r="I74" s="114"/>
      <c r="J74" s="114"/>
      <c r="K74" s="114"/>
      <c r="L74" s="114"/>
      <c r="M74" s="114" t="str">
        <f>IFERROR(VLOOKUP(ROWS($M$11:M74),$J$11:$J$248,2,0),"")</f>
        <v/>
      </c>
      <c r="N74" s="114"/>
      <c r="O74" s="114"/>
    </row>
    <row r="75" spans="1:15" x14ac:dyDescent="0.25">
      <c r="A75" s="22">
        <v>3530</v>
      </c>
      <c r="B75" s="8" t="s">
        <v>280</v>
      </c>
      <c r="C75" s="361">
        <f>'3.Income &amp; Expenditure Budget'!$E76</f>
        <v>0</v>
      </c>
      <c r="D75" s="114"/>
      <c r="E75" s="114"/>
      <c r="F75" s="114"/>
      <c r="G75" s="114"/>
      <c r="H75" s="114"/>
      <c r="I75" s="114"/>
      <c r="J75" s="114"/>
      <c r="K75" s="114"/>
      <c r="L75" s="114"/>
      <c r="M75" s="114" t="str">
        <f>IFERROR(VLOOKUP(ROWS($M$11:M75),$J$11:$J$248,2,0),"")</f>
        <v/>
      </c>
      <c r="N75" s="114"/>
      <c r="O75" s="114"/>
    </row>
    <row r="76" spans="1:15" x14ac:dyDescent="0.25">
      <c r="A76" s="22">
        <v>3531</v>
      </c>
      <c r="B76" s="8" t="s">
        <v>282</v>
      </c>
      <c r="C76" s="361">
        <f>'3.Income &amp; Expenditure Budget'!$E77</f>
        <v>0</v>
      </c>
      <c r="D76" s="114"/>
      <c r="E76" s="114"/>
      <c r="F76" s="114"/>
      <c r="G76" s="114"/>
      <c r="H76" s="114"/>
      <c r="I76" s="114"/>
      <c r="J76" s="114"/>
      <c r="K76" s="114"/>
      <c r="L76" s="114"/>
      <c r="M76" s="114" t="str">
        <f>IFERROR(VLOOKUP(ROWS($M$11:M76),$J$11:$J$248,2,0),"")</f>
        <v/>
      </c>
      <c r="N76" s="114"/>
      <c r="O76" s="114"/>
    </row>
    <row r="77" spans="1:15" x14ac:dyDescent="0.25">
      <c r="A77" s="22">
        <v>3535</v>
      </c>
      <c r="B77" s="8" t="s">
        <v>284</v>
      </c>
      <c r="C77" s="361">
        <f>'3.Income &amp; Expenditure Budget'!$E78</f>
        <v>0</v>
      </c>
      <c r="D77" s="114"/>
      <c r="E77" s="114"/>
      <c r="F77" s="114"/>
      <c r="G77" s="114"/>
      <c r="H77" s="114"/>
      <c r="I77" s="114"/>
      <c r="J77" s="114"/>
      <c r="K77" s="114"/>
      <c r="L77" s="114"/>
      <c r="M77" s="114" t="str">
        <f>IFERROR(VLOOKUP(ROWS($M$11:M77),$J$11:$J$248,2,0),"")</f>
        <v/>
      </c>
      <c r="N77" s="114"/>
      <c r="O77" s="114"/>
    </row>
    <row r="78" spans="1:15" x14ac:dyDescent="0.25">
      <c r="A78" s="22">
        <v>3540</v>
      </c>
      <c r="B78" s="8" t="s">
        <v>286</v>
      </c>
      <c r="C78" s="361">
        <f>'3.Income &amp; Expenditure Budget'!$E79</f>
        <v>0</v>
      </c>
      <c r="D78" s="114"/>
      <c r="E78" s="114"/>
      <c r="F78" s="114"/>
      <c r="G78" s="114"/>
      <c r="H78" s="114"/>
      <c r="I78" s="114"/>
      <c r="J78" s="114"/>
      <c r="K78" s="114"/>
      <c r="L78" s="114"/>
      <c r="M78" s="114" t="str">
        <f>IFERROR(VLOOKUP(ROWS($M$11:M78),$J$11:$J$248,2,0),"")</f>
        <v/>
      </c>
      <c r="N78" s="114"/>
      <c r="O78" s="114"/>
    </row>
    <row r="79" spans="1:15" x14ac:dyDescent="0.25">
      <c r="A79" s="22">
        <v>3545</v>
      </c>
      <c r="B79" s="8" t="s">
        <v>288</v>
      </c>
      <c r="C79" s="361">
        <f>'3.Income &amp; Expenditure Budget'!$E80</f>
        <v>0</v>
      </c>
      <c r="D79" s="114"/>
      <c r="E79" s="114"/>
      <c r="F79" s="114"/>
      <c r="G79" s="114"/>
      <c r="H79" s="114"/>
      <c r="I79" s="114"/>
      <c r="J79" s="114"/>
      <c r="K79" s="114"/>
      <c r="L79" s="114"/>
      <c r="M79" s="114"/>
      <c r="N79" s="114"/>
      <c r="O79" s="114"/>
    </row>
    <row r="80" spans="1:15" x14ac:dyDescent="0.25">
      <c r="A80" s="22">
        <v>3550</v>
      </c>
      <c r="B80" s="8" t="s">
        <v>290</v>
      </c>
      <c r="C80" s="361">
        <f>'3.Income &amp; Expenditure Budget'!$E81</f>
        <v>0</v>
      </c>
      <c r="D80" s="114"/>
      <c r="E80" s="114"/>
      <c r="F80" s="114"/>
      <c r="G80" s="114"/>
      <c r="H80" s="114"/>
      <c r="I80" s="114"/>
      <c r="J80" s="114"/>
      <c r="K80" s="114"/>
      <c r="L80" s="114"/>
      <c r="M80" s="114" t="str">
        <f>IFERROR(VLOOKUP(ROWS($M$11:M80),$J$11:$J$248,2,0),"")</f>
        <v/>
      </c>
      <c r="N80" s="114"/>
      <c r="O80" s="114"/>
    </row>
    <row r="81" spans="1:15" x14ac:dyDescent="0.25">
      <c r="A81" s="22">
        <v>3570</v>
      </c>
      <c r="B81" s="8" t="s">
        <v>292</v>
      </c>
      <c r="C81" s="361">
        <f>'3.Income &amp; Expenditure Budget'!$E82</f>
        <v>0</v>
      </c>
      <c r="D81" s="114"/>
      <c r="E81" s="114"/>
      <c r="F81" s="114"/>
      <c r="G81" s="114"/>
      <c r="H81" s="114"/>
      <c r="I81" s="114"/>
      <c r="J81" s="114"/>
      <c r="K81" s="114"/>
      <c r="L81" s="114"/>
      <c r="M81" s="114" t="str">
        <f>IFERROR(VLOOKUP(ROWS($M$11:M81),$J$11:$J$248,2,0),"")</f>
        <v/>
      </c>
      <c r="N81" s="114"/>
      <c r="O81" s="114"/>
    </row>
    <row r="82" spans="1:15" x14ac:dyDescent="0.25">
      <c r="A82" s="22">
        <v>3572</v>
      </c>
      <c r="B82" s="8" t="s">
        <v>293</v>
      </c>
      <c r="C82" s="361">
        <f>'3.Income &amp; Expenditure Budget'!$E83</f>
        <v>0</v>
      </c>
      <c r="D82" s="114"/>
      <c r="E82" s="114"/>
      <c r="F82" s="114"/>
      <c r="G82" s="114"/>
      <c r="H82" s="114"/>
      <c r="I82" s="114"/>
      <c r="J82" s="114"/>
      <c r="K82" s="114"/>
      <c r="L82" s="114"/>
      <c r="M82" s="114" t="str">
        <f>IFERROR(VLOOKUP(ROWS($M$11:M82),$J$11:$J$248,2,0),"")</f>
        <v/>
      </c>
      <c r="N82" s="114"/>
      <c r="O82" s="114"/>
    </row>
    <row r="83" spans="1:15" x14ac:dyDescent="0.25">
      <c r="A83" s="22">
        <v>3573</v>
      </c>
      <c r="B83" s="8" t="s">
        <v>294</v>
      </c>
      <c r="C83" s="361">
        <f>'3.Income &amp; Expenditure Budget'!$E84</f>
        <v>0</v>
      </c>
      <c r="D83" s="114"/>
      <c r="E83" s="114"/>
      <c r="F83" s="114"/>
      <c r="G83" s="114"/>
      <c r="H83" s="114"/>
      <c r="I83" s="114"/>
      <c r="J83" s="114"/>
      <c r="K83" s="114"/>
      <c r="L83" s="114"/>
      <c r="M83" s="114" t="str">
        <f>IFERROR(VLOOKUP(ROWS($M$11:M83),$J$11:$J$248,2,0),"")</f>
        <v/>
      </c>
      <c r="N83" s="114"/>
      <c r="O83" s="114"/>
    </row>
    <row r="84" spans="1:15" x14ac:dyDescent="0.25">
      <c r="A84" s="22">
        <v>3574</v>
      </c>
      <c r="B84" s="8" t="s">
        <v>295</v>
      </c>
      <c r="C84" s="361">
        <f>'3.Income &amp; Expenditure Budget'!$E85</f>
        <v>0</v>
      </c>
      <c r="D84" s="114"/>
      <c r="E84" s="114"/>
      <c r="F84" s="114"/>
      <c r="G84" s="114"/>
      <c r="H84" s="114"/>
      <c r="I84" s="114"/>
      <c r="J84" s="114"/>
      <c r="K84" s="114"/>
      <c r="L84" s="114"/>
      <c r="M84" s="114" t="str">
        <f>IFERROR(VLOOKUP(ROWS($M$11:M84),$J$11:$J$248,2,0),"")</f>
        <v/>
      </c>
      <c r="N84" s="114"/>
      <c r="O84" s="114"/>
    </row>
    <row r="85" spans="1:15" x14ac:dyDescent="0.25">
      <c r="A85" s="22">
        <v>3575</v>
      </c>
      <c r="B85" s="8" t="s">
        <v>297</v>
      </c>
      <c r="C85" s="361">
        <f>'3.Income &amp; Expenditure Budget'!$E86</f>
        <v>0</v>
      </c>
      <c r="D85" s="114"/>
      <c r="E85" s="114"/>
      <c r="F85" s="114"/>
      <c r="G85" s="114"/>
      <c r="H85" s="114"/>
      <c r="I85" s="114"/>
      <c r="J85" s="114"/>
      <c r="K85" s="114"/>
      <c r="L85" s="114"/>
      <c r="M85" s="114" t="str">
        <f>IFERROR(VLOOKUP(ROWS($M$11:M85),$J$11:$J$248,2,0),"")</f>
        <v/>
      </c>
      <c r="N85" s="114"/>
      <c r="O85" s="114"/>
    </row>
    <row r="86" spans="1:15" x14ac:dyDescent="0.25">
      <c r="A86" s="23">
        <v>3580</v>
      </c>
      <c r="B86" s="9" t="s">
        <v>299</v>
      </c>
      <c r="C86" s="361">
        <f>'3.Income &amp; Expenditure Budget'!$E87</f>
        <v>0</v>
      </c>
      <c r="D86" s="114"/>
      <c r="E86" s="114"/>
      <c r="F86" s="114"/>
      <c r="G86" s="114"/>
      <c r="H86" s="114"/>
      <c r="I86" s="114"/>
      <c r="J86" s="114"/>
      <c r="K86" s="114"/>
      <c r="L86" s="114"/>
      <c r="M86" s="114" t="str">
        <f>IFERROR(VLOOKUP(ROWS($M$11:M86),$J$11:$J$248,2,0),"")</f>
        <v/>
      </c>
      <c r="N86" s="114"/>
      <c r="O86" s="114"/>
    </row>
    <row r="87" spans="1:15" ht="16.5" thickBot="1" x14ac:dyDescent="0.3">
      <c r="A87" s="24" t="s">
        <v>301</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5" thickBot="1" x14ac:dyDescent="0.3">
      <c r="A88" s="22"/>
      <c r="B88" s="8"/>
      <c r="C88" s="364"/>
    </row>
    <row r="89" spans="1:15" ht="16.5" thickBot="1" x14ac:dyDescent="0.3">
      <c r="A89" s="561" t="s">
        <v>302</v>
      </c>
      <c r="B89" s="562"/>
      <c r="C89" s="566"/>
    </row>
    <row r="90" spans="1:15" x14ac:dyDescent="0.25">
      <c r="A90" s="21">
        <v>3650</v>
      </c>
      <c r="B90" s="7" t="s">
        <v>303</v>
      </c>
      <c r="C90" s="361">
        <f>'3.Income &amp; Expenditure Budget'!$E91</f>
        <v>0</v>
      </c>
      <c r="D90" s="114"/>
      <c r="E90" s="114"/>
      <c r="F90" s="114"/>
      <c r="G90" s="114"/>
      <c r="H90" s="114"/>
      <c r="I90" s="114"/>
      <c r="J90" s="114"/>
      <c r="K90" s="114"/>
      <c r="L90" s="114"/>
      <c r="M90" s="114" t="str">
        <f>IFERROR(VLOOKUP(ROWS($M$11:M90),$J$11:$J$248,2,0),"")</f>
        <v/>
      </c>
      <c r="N90" s="114"/>
      <c r="O90" s="114"/>
    </row>
    <row r="91" spans="1:15" x14ac:dyDescent="0.25">
      <c r="A91" s="22">
        <v>3700</v>
      </c>
      <c r="B91" s="8" t="s">
        <v>304</v>
      </c>
      <c r="C91" s="361">
        <f>'3.Income &amp; Expenditure Budget'!$E92</f>
        <v>0</v>
      </c>
      <c r="D91" s="114"/>
      <c r="E91" s="114"/>
      <c r="F91" s="114"/>
      <c r="G91" s="114"/>
      <c r="H91" s="114"/>
      <c r="I91" s="114"/>
      <c r="J91" s="114"/>
      <c r="K91" s="114"/>
      <c r="L91" s="114"/>
      <c r="M91" s="114" t="str">
        <f>IFERROR(VLOOKUP(ROWS($M$11:M91),$J$11:$J$248,2,0),"")</f>
        <v/>
      </c>
      <c r="N91" s="114"/>
      <c r="O91" s="114"/>
    </row>
    <row r="92" spans="1:15" x14ac:dyDescent="0.25">
      <c r="A92" s="22">
        <v>3770</v>
      </c>
      <c r="B92" s="8" t="s">
        <v>305</v>
      </c>
      <c r="C92" s="361">
        <f>'3.Income &amp; Expenditure Budget'!$E93</f>
        <v>0</v>
      </c>
      <c r="D92" s="114"/>
      <c r="E92" s="114"/>
      <c r="F92" s="114"/>
      <c r="G92" s="114"/>
      <c r="H92" s="114"/>
      <c r="I92" s="114"/>
      <c r="J92" s="114"/>
      <c r="K92" s="114"/>
      <c r="L92" s="114"/>
      <c r="M92" s="114" t="str">
        <f>IFERROR(VLOOKUP(ROWS($M$11:M92),$J$11:$J$248,2,0),"")</f>
        <v/>
      </c>
      <c r="N92" s="114"/>
      <c r="O92" s="114"/>
    </row>
    <row r="93" spans="1:15" x14ac:dyDescent="0.25">
      <c r="A93" s="22">
        <v>3800</v>
      </c>
      <c r="B93" s="8" t="s">
        <v>307</v>
      </c>
      <c r="C93" s="361">
        <f>'3.Income &amp; Expenditure Budget'!$E94</f>
        <v>0</v>
      </c>
      <c r="D93" s="114"/>
      <c r="E93" s="114"/>
      <c r="F93" s="114"/>
      <c r="G93" s="114"/>
      <c r="H93" s="114"/>
      <c r="I93" s="114"/>
      <c r="J93" s="114"/>
      <c r="K93" s="114"/>
      <c r="L93" s="114"/>
      <c r="M93" s="114" t="str">
        <f>IFERROR(VLOOKUP(ROWS($M$11:M93),$J$11:$J$248,2,0),"")</f>
        <v/>
      </c>
      <c r="N93" s="114"/>
      <c r="O93" s="114"/>
    </row>
    <row r="94" spans="1:15" x14ac:dyDescent="0.25">
      <c r="A94" s="22">
        <v>3850</v>
      </c>
      <c r="B94" s="8" t="s">
        <v>309</v>
      </c>
      <c r="C94" s="361">
        <f>'3.Income &amp; Expenditure Budget'!$E95</f>
        <v>0</v>
      </c>
      <c r="D94" s="114"/>
      <c r="E94" s="114"/>
      <c r="F94" s="114"/>
      <c r="G94" s="114"/>
      <c r="H94" s="114"/>
      <c r="I94" s="114"/>
      <c r="J94" s="114"/>
      <c r="K94" s="114"/>
      <c r="L94" s="114"/>
      <c r="M94" s="114" t="str">
        <f>IFERROR(VLOOKUP(ROWS($M$11:M94),$J$11:$J$248,2,0),"")</f>
        <v/>
      </c>
      <c r="N94" s="114"/>
      <c r="O94" s="114"/>
    </row>
    <row r="95" spans="1:15" x14ac:dyDescent="0.25">
      <c r="A95" s="22">
        <v>3851</v>
      </c>
      <c r="B95" s="8" t="s">
        <v>310</v>
      </c>
      <c r="C95" s="361">
        <f>'3.Income &amp; Expenditure Budget'!$E96</f>
        <v>0</v>
      </c>
      <c r="D95" s="114"/>
      <c r="E95" s="114"/>
      <c r="F95" s="114"/>
      <c r="G95" s="114"/>
      <c r="H95" s="114"/>
      <c r="I95" s="114"/>
      <c r="J95" s="114"/>
      <c r="K95" s="114"/>
      <c r="L95" s="114"/>
      <c r="M95" s="114" t="str">
        <f>IFERROR(VLOOKUP(ROWS($M$11:M95),$J$11:$J$248,2,0),"")</f>
        <v/>
      </c>
      <c r="N95" s="114"/>
      <c r="O95" s="114"/>
    </row>
    <row r="96" spans="1:15" x14ac:dyDescent="0.25">
      <c r="A96" s="22">
        <v>3852</v>
      </c>
      <c r="B96" s="8" t="s">
        <v>312</v>
      </c>
      <c r="C96" s="361">
        <f>'3.Income &amp; Expenditure Budget'!$E97</f>
        <v>0</v>
      </c>
      <c r="D96" s="114"/>
      <c r="E96" s="114"/>
      <c r="F96" s="114"/>
      <c r="G96" s="114"/>
      <c r="H96" s="114"/>
      <c r="I96" s="114"/>
      <c r="J96" s="114"/>
      <c r="K96" s="114"/>
      <c r="L96" s="114"/>
      <c r="M96" s="114" t="str">
        <f>IFERROR(VLOOKUP(ROWS($M$11:M96),$J$11:$J$248,2,0),"")</f>
        <v/>
      </c>
      <c r="N96" s="114"/>
      <c r="O96" s="114"/>
    </row>
    <row r="97" spans="1:15" ht="16.5" thickBot="1" x14ac:dyDescent="0.3">
      <c r="A97" s="23">
        <v>3853</v>
      </c>
      <c r="B97" s="9" t="s">
        <v>314</v>
      </c>
      <c r="C97" s="361">
        <f>'3.Income &amp; Expenditure Budget'!$E98</f>
        <v>0</v>
      </c>
      <c r="D97" s="114"/>
      <c r="E97" s="114"/>
      <c r="F97" s="114"/>
      <c r="G97" s="114"/>
      <c r="H97" s="114"/>
      <c r="I97" s="114"/>
      <c r="J97" s="114"/>
      <c r="K97" s="114"/>
      <c r="L97" s="114"/>
      <c r="M97" s="114" t="str">
        <f>IFERROR(VLOOKUP(ROWS($M$11:M97),$J$11:$J$248,2,0),"")</f>
        <v/>
      </c>
      <c r="N97" s="114"/>
      <c r="O97" s="114"/>
    </row>
    <row r="98" spans="1:15" ht="16.5" thickBot="1" x14ac:dyDescent="0.3">
      <c r="A98" s="27" t="s">
        <v>316</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5" thickBot="1" x14ac:dyDescent="0.3">
      <c r="A99" s="28"/>
      <c r="B99" s="14"/>
      <c r="C99" s="365"/>
      <c r="D99" s="106"/>
      <c r="E99" s="106"/>
      <c r="F99" s="106"/>
      <c r="G99" s="106"/>
      <c r="H99" s="106"/>
      <c r="I99" s="106"/>
      <c r="J99" s="106"/>
      <c r="K99" s="106"/>
      <c r="L99" s="106"/>
      <c r="M99" s="106"/>
      <c r="N99" s="106"/>
      <c r="O99" s="106"/>
    </row>
    <row r="100" spans="1:15" ht="16.5" thickBot="1" x14ac:dyDescent="0.3">
      <c r="A100" s="570" t="s">
        <v>317</v>
      </c>
      <c r="B100" s="562"/>
      <c r="C100" s="366">
        <f t="shared" ref="C100:O100" si="4">C42+C50+C87+C98</f>
        <v>51386.37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5" thickBot="1" x14ac:dyDescent="0.3">
      <c r="A101" s="28"/>
      <c r="B101" s="14"/>
      <c r="C101" s="367"/>
    </row>
    <row r="102" spans="1:15" ht="16.5" thickBot="1" x14ac:dyDescent="0.3">
      <c r="A102" s="29"/>
      <c r="B102" s="15" t="s">
        <v>318</v>
      </c>
      <c r="C102" s="368"/>
    </row>
    <row r="103" spans="1:15" ht="16.5" thickBot="1" x14ac:dyDescent="0.3">
      <c r="A103" s="30"/>
      <c r="B103" s="16"/>
    </row>
    <row r="104" spans="1:15" ht="16.5" thickBot="1" x14ac:dyDescent="0.3">
      <c r="A104" s="571" t="s">
        <v>319</v>
      </c>
      <c r="B104" s="574"/>
      <c r="C104" s="576"/>
    </row>
    <row r="105" spans="1:15" x14ac:dyDescent="0.25">
      <c r="A105" s="21">
        <v>4110</v>
      </c>
      <c r="B105" s="7" t="s">
        <v>320</v>
      </c>
      <c r="C105" s="361">
        <f>'3.Income &amp; Expenditure Budget'!$E106</f>
        <v>0</v>
      </c>
      <c r="D105" s="114"/>
      <c r="E105" s="114"/>
      <c r="F105" s="114"/>
      <c r="G105" s="114"/>
      <c r="H105" s="114"/>
      <c r="I105" s="114"/>
      <c r="J105" s="114"/>
      <c r="K105" s="114"/>
      <c r="L105" s="114"/>
      <c r="M105" s="114"/>
      <c r="N105" s="114"/>
      <c r="O105" s="114"/>
    </row>
    <row r="106" spans="1:15" x14ac:dyDescent="0.25">
      <c r="A106" s="22">
        <v>4111</v>
      </c>
      <c r="B106" s="8" t="s">
        <v>322</v>
      </c>
      <c r="C106" s="361">
        <f>'3.Income &amp; Expenditure Budget'!$E107</f>
        <v>0</v>
      </c>
      <c r="D106" s="114"/>
      <c r="E106" s="114"/>
      <c r="F106" s="114"/>
      <c r="G106" s="114"/>
      <c r="H106" s="114"/>
      <c r="I106" s="114"/>
      <c r="J106" s="114"/>
      <c r="K106" s="114"/>
      <c r="L106" s="114"/>
      <c r="M106" s="114"/>
      <c r="N106" s="114"/>
      <c r="O106" s="114"/>
    </row>
    <row r="107" spans="1:15" x14ac:dyDescent="0.25">
      <c r="A107" s="22">
        <v>4112</v>
      </c>
      <c r="B107" s="8" t="s">
        <v>324</v>
      </c>
      <c r="C107" s="361">
        <f>'3.Income &amp; Expenditure Budget'!$E108</f>
        <v>0</v>
      </c>
      <c r="D107" s="114"/>
      <c r="E107" s="114"/>
      <c r="F107" s="114"/>
      <c r="G107" s="114"/>
      <c r="H107" s="114"/>
      <c r="I107" s="114"/>
      <c r="J107" s="114"/>
      <c r="K107" s="114"/>
      <c r="L107" s="114"/>
      <c r="M107" s="114"/>
      <c r="N107" s="114"/>
      <c r="O107" s="114"/>
    </row>
    <row r="108" spans="1:15" x14ac:dyDescent="0.25">
      <c r="A108" s="22">
        <v>4113</v>
      </c>
      <c r="B108" s="44" t="s">
        <v>326</v>
      </c>
      <c r="C108" s="361">
        <f>'3.Income &amp; Expenditure Budget'!$E109</f>
        <v>4486.37</v>
      </c>
      <c r="D108" s="114"/>
      <c r="E108" s="114"/>
      <c r="F108" s="114"/>
      <c r="G108" s="114"/>
      <c r="H108" s="114"/>
      <c r="I108" s="114"/>
      <c r="J108" s="114"/>
      <c r="K108" s="114"/>
      <c r="L108" s="114"/>
      <c r="M108" s="114"/>
      <c r="N108" s="114"/>
      <c r="O108" s="114"/>
    </row>
    <row r="109" spans="1:15" x14ac:dyDescent="0.25">
      <c r="A109" s="22">
        <v>4150</v>
      </c>
      <c r="B109" s="8" t="s">
        <v>328</v>
      </c>
      <c r="C109" s="361">
        <f>'3.Income &amp; Expenditure Budget'!$E110</f>
        <v>0</v>
      </c>
      <c r="D109" s="114"/>
      <c r="E109" s="114"/>
      <c r="F109" s="114"/>
      <c r="G109" s="114"/>
      <c r="H109" s="114"/>
      <c r="I109" s="114"/>
      <c r="J109" s="114"/>
      <c r="K109" s="114"/>
      <c r="L109" s="114"/>
      <c r="M109" s="114"/>
      <c r="N109" s="114"/>
      <c r="O109" s="114"/>
    </row>
    <row r="110" spans="1:15" x14ac:dyDescent="0.25">
      <c r="A110" s="22">
        <v>4155</v>
      </c>
      <c r="B110" s="8" t="s">
        <v>330</v>
      </c>
      <c r="C110" s="361">
        <f>'3.Income &amp; Expenditure Budget'!$E111</f>
        <v>0</v>
      </c>
      <c r="D110" s="114"/>
      <c r="E110" s="114"/>
      <c r="F110" s="114"/>
      <c r="G110" s="114"/>
      <c r="H110" s="114"/>
      <c r="I110" s="114"/>
      <c r="J110" s="114"/>
      <c r="K110" s="114"/>
      <c r="L110" s="114"/>
      <c r="M110" s="114"/>
      <c r="N110" s="114"/>
      <c r="O110" s="114"/>
    </row>
    <row r="111" spans="1:15" x14ac:dyDescent="0.25">
      <c r="A111" s="22">
        <v>4170</v>
      </c>
      <c r="B111" s="8" t="s">
        <v>332</v>
      </c>
      <c r="C111" s="361">
        <f>'3.Income &amp; Expenditure Budget'!$E112</f>
        <v>0</v>
      </c>
      <c r="D111" s="114"/>
      <c r="E111" s="114"/>
      <c r="F111" s="114"/>
      <c r="G111" s="114"/>
      <c r="H111" s="114"/>
      <c r="I111" s="114"/>
      <c r="J111" s="114"/>
      <c r="K111" s="114"/>
      <c r="L111" s="114"/>
      <c r="M111" s="114"/>
      <c r="N111" s="114"/>
      <c r="O111" s="114"/>
    </row>
    <row r="112" spans="1:15" x14ac:dyDescent="0.25">
      <c r="A112" s="22">
        <v>4180</v>
      </c>
      <c r="B112" s="8" t="s">
        <v>333</v>
      </c>
      <c r="C112" s="361">
        <f>'3.Income &amp; Expenditure Budget'!$E113</f>
        <v>0</v>
      </c>
      <c r="D112" s="114"/>
      <c r="E112" s="114"/>
      <c r="F112" s="114"/>
      <c r="G112" s="114"/>
      <c r="H112" s="114"/>
      <c r="I112" s="114"/>
      <c r="J112" s="114"/>
      <c r="K112" s="114"/>
      <c r="L112" s="114"/>
      <c r="M112" s="114"/>
      <c r="N112" s="114"/>
      <c r="O112" s="114"/>
    </row>
    <row r="113" spans="1:15" x14ac:dyDescent="0.25">
      <c r="A113" s="22">
        <v>4181</v>
      </c>
      <c r="B113" s="8" t="s">
        <v>334</v>
      </c>
      <c r="C113" s="361">
        <f>'3.Income &amp; Expenditure Budget'!$E114</f>
        <v>0</v>
      </c>
      <c r="D113" s="114"/>
      <c r="E113" s="114"/>
      <c r="F113" s="114"/>
      <c r="G113" s="114"/>
      <c r="H113" s="114"/>
      <c r="I113" s="114"/>
      <c r="J113" s="114"/>
      <c r="K113" s="114"/>
      <c r="L113" s="114"/>
      <c r="M113" s="114"/>
      <c r="N113" s="114"/>
      <c r="O113" s="114"/>
    </row>
    <row r="114" spans="1:15" x14ac:dyDescent="0.25">
      <c r="A114" s="22">
        <v>4190</v>
      </c>
      <c r="B114" s="8" t="s">
        <v>335</v>
      </c>
      <c r="C114" s="361">
        <f>'3.Income &amp; Expenditure Budget'!$E115</f>
        <v>0</v>
      </c>
      <c r="D114" s="114"/>
      <c r="E114" s="114"/>
      <c r="F114" s="114"/>
      <c r="G114" s="114"/>
      <c r="H114" s="114"/>
      <c r="I114" s="114"/>
      <c r="J114" s="114"/>
      <c r="K114" s="114"/>
      <c r="L114" s="114"/>
      <c r="M114" s="114"/>
      <c r="N114" s="114"/>
      <c r="O114" s="114"/>
    </row>
    <row r="115" spans="1:15" x14ac:dyDescent="0.25">
      <c r="A115" s="22">
        <v>4191</v>
      </c>
      <c r="B115" s="8" t="s">
        <v>336</v>
      </c>
      <c r="C115" s="361">
        <f>'3.Income &amp; Expenditure Budget'!$E116</f>
        <v>0</v>
      </c>
      <c r="D115" s="114"/>
      <c r="E115" s="114"/>
      <c r="F115" s="114"/>
      <c r="G115" s="114"/>
      <c r="H115" s="114"/>
      <c r="I115" s="114"/>
      <c r="J115" s="114"/>
      <c r="K115" s="114"/>
      <c r="L115" s="114"/>
      <c r="M115" s="114"/>
      <c r="N115" s="114"/>
      <c r="O115" s="114"/>
    </row>
    <row r="116" spans="1:15" x14ac:dyDescent="0.25">
      <c r="A116" s="22">
        <v>4196</v>
      </c>
      <c r="B116" s="8" t="s">
        <v>337</v>
      </c>
      <c r="C116" s="361">
        <f>'3.Income &amp; Expenditure Budget'!$E117</f>
        <v>0</v>
      </c>
      <c r="D116" s="114"/>
      <c r="E116" s="114"/>
      <c r="F116" s="114"/>
      <c r="G116" s="114"/>
      <c r="H116" s="114"/>
      <c r="I116" s="114"/>
      <c r="J116" s="114"/>
      <c r="K116" s="114"/>
      <c r="L116" s="114"/>
      <c r="M116" s="114"/>
      <c r="N116" s="114"/>
      <c r="O116" s="114"/>
    </row>
    <row r="117" spans="1:15" x14ac:dyDescent="0.25">
      <c r="A117" s="25">
        <v>4198</v>
      </c>
      <c r="B117" s="11" t="s">
        <v>339</v>
      </c>
      <c r="C117" s="361">
        <f>'3.Income &amp; Expenditure Budget'!$E118</f>
        <v>0</v>
      </c>
      <c r="D117" s="114"/>
      <c r="E117" s="114"/>
      <c r="F117" s="114"/>
      <c r="G117" s="114"/>
      <c r="H117" s="114"/>
      <c r="I117" s="114"/>
      <c r="J117" s="114"/>
      <c r="K117" s="114"/>
      <c r="L117" s="114"/>
      <c r="M117" s="114"/>
      <c r="N117" s="114"/>
      <c r="O117" s="114"/>
    </row>
    <row r="118" spans="1:15" x14ac:dyDescent="0.25">
      <c r="A118" s="338">
        <v>4199</v>
      </c>
      <c r="B118" s="336" t="s">
        <v>340</v>
      </c>
      <c r="C118" s="369">
        <f>'3.Income &amp; Expenditure Budget'!$E119</f>
        <v>0</v>
      </c>
      <c r="D118" s="114"/>
      <c r="E118" s="114"/>
      <c r="F118" s="114"/>
      <c r="G118" s="114"/>
      <c r="H118" s="114"/>
      <c r="I118" s="114"/>
      <c r="J118" s="114"/>
      <c r="K118" s="114"/>
      <c r="L118" s="114"/>
      <c r="M118" s="114"/>
      <c r="N118" s="114"/>
      <c r="O118" s="114"/>
    </row>
    <row r="119" spans="1:15" ht="17.25" x14ac:dyDescent="0.3">
      <c r="A119" s="339">
        <v>4200</v>
      </c>
      <c r="B119" s="337" t="s">
        <v>342</v>
      </c>
      <c r="C119" s="369">
        <f>'3.Income &amp; Expenditure Budget'!$E120</f>
        <v>0</v>
      </c>
      <c r="D119" s="114"/>
      <c r="E119" s="114"/>
      <c r="F119" s="114"/>
      <c r="G119" s="114"/>
      <c r="H119" s="114"/>
      <c r="I119" s="114"/>
      <c r="J119" s="114"/>
      <c r="K119" s="114"/>
      <c r="L119" s="114"/>
      <c r="M119" s="114"/>
      <c r="N119" s="114"/>
      <c r="O119" s="114"/>
    </row>
    <row r="120" spans="1:15" ht="18" thickBot="1" x14ac:dyDescent="0.35">
      <c r="A120" s="340">
        <v>4201</v>
      </c>
      <c r="B120" s="321" t="s">
        <v>595</v>
      </c>
      <c r="C120" s="361">
        <f>'3.Income &amp; Expenditure Budget'!$E121</f>
        <v>0</v>
      </c>
      <c r="D120" s="114"/>
      <c r="E120" s="114"/>
      <c r="F120" s="114"/>
      <c r="G120" s="114"/>
      <c r="H120" s="114"/>
      <c r="I120" s="114"/>
      <c r="J120" s="114"/>
      <c r="K120" s="114"/>
      <c r="L120" s="114"/>
      <c r="M120" s="114"/>
      <c r="N120" s="114"/>
      <c r="O120" s="114"/>
    </row>
    <row r="121" spans="1:15" ht="16.5" thickBot="1" x14ac:dyDescent="0.3">
      <c r="A121" s="577" t="s">
        <v>346</v>
      </c>
      <c r="B121" s="562"/>
      <c r="C121" s="370">
        <f t="shared" ref="C121:O121" si="5">SUM(C105:C120)</f>
        <v>4486.37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5" thickBot="1" x14ac:dyDescent="0.3">
      <c r="A122" s="22"/>
      <c r="B122" s="8"/>
      <c r="C122" s="364"/>
    </row>
    <row r="123" spans="1:15" ht="16.5" thickBot="1" x14ac:dyDescent="0.3">
      <c r="A123" s="571" t="s">
        <v>347</v>
      </c>
      <c r="B123" s="574"/>
      <c r="C123" s="576"/>
    </row>
    <row r="124" spans="1:15" x14ac:dyDescent="0.25">
      <c r="A124" s="21">
        <v>4310</v>
      </c>
      <c r="B124" s="7" t="s">
        <v>348</v>
      </c>
      <c r="C124" s="361">
        <f>'3.Income &amp; Expenditure Budget'!$E125</f>
        <v>0</v>
      </c>
      <c r="D124" s="114"/>
      <c r="E124" s="114"/>
      <c r="F124" s="114"/>
      <c r="G124" s="114"/>
      <c r="H124" s="114"/>
      <c r="I124" s="114"/>
      <c r="J124" s="114"/>
      <c r="K124" s="114"/>
      <c r="L124" s="114"/>
      <c r="M124" s="114"/>
      <c r="N124" s="114"/>
      <c r="O124" s="114"/>
    </row>
    <row r="125" spans="1:15" ht="31.5" x14ac:dyDescent="0.25">
      <c r="A125" s="22">
        <v>4311</v>
      </c>
      <c r="B125" s="8" t="s">
        <v>596</v>
      </c>
      <c r="C125" s="361">
        <f>'3.Income &amp; Expenditure Budget'!$E126</f>
        <v>0</v>
      </c>
      <c r="D125" s="114"/>
      <c r="E125" s="114"/>
      <c r="F125" s="114"/>
      <c r="G125" s="114"/>
      <c r="H125" s="114"/>
      <c r="I125" s="114"/>
      <c r="J125" s="114"/>
      <c r="K125" s="114"/>
      <c r="L125" s="114"/>
      <c r="M125" s="114"/>
      <c r="N125" s="114"/>
      <c r="O125" s="114"/>
    </row>
    <row r="126" spans="1:15" x14ac:dyDescent="0.25">
      <c r="A126" s="22">
        <v>4315</v>
      </c>
      <c r="B126" s="8" t="s">
        <v>352</v>
      </c>
      <c r="C126" s="361">
        <f>'3.Income &amp; Expenditure Budget'!$E127</f>
        <v>0</v>
      </c>
      <c r="D126" s="114"/>
      <c r="E126" s="114"/>
      <c r="F126" s="114"/>
      <c r="G126" s="114"/>
      <c r="H126" s="114"/>
      <c r="I126" s="114"/>
      <c r="J126" s="114"/>
      <c r="K126" s="114"/>
      <c r="L126" s="114"/>
      <c r="M126" s="114"/>
      <c r="N126" s="114"/>
      <c r="O126" s="114"/>
    </row>
    <row r="127" spans="1:15" x14ac:dyDescent="0.25">
      <c r="A127" s="22">
        <v>4330</v>
      </c>
      <c r="B127" s="8" t="s">
        <v>354</v>
      </c>
      <c r="C127" s="361">
        <f>'3.Income &amp; Expenditure Budget'!$E128</f>
        <v>0</v>
      </c>
      <c r="D127" s="114"/>
      <c r="E127" s="114"/>
      <c r="F127" s="114"/>
      <c r="G127" s="114"/>
      <c r="H127" s="114"/>
      <c r="I127" s="114"/>
      <c r="J127" s="114"/>
      <c r="K127" s="114"/>
      <c r="L127" s="114"/>
      <c r="M127" s="114"/>
      <c r="N127" s="114"/>
      <c r="O127" s="114"/>
    </row>
    <row r="128" spans="1:15" x14ac:dyDescent="0.25">
      <c r="A128" s="22">
        <v>4350</v>
      </c>
      <c r="B128" s="8" t="s">
        <v>355</v>
      </c>
      <c r="C128" s="361">
        <f>'3.Income &amp; Expenditure Budget'!$E129</f>
        <v>0</v>
      </c>
      <c r="D128" s="114"/>
      <c r="E128" s="114"/>
      <c r="F128" s="114"/>
      <c r="G128" s="114"/>
      <c r="H128" s="114"/>
      <c r="I128" s="114"/>
      <c r="J128" s="114"/>
      <c r="K128" s="114"/>
      <c r="L128" s="114"/>
      <c r="M128" s="114"/>
      <c r="N128" s="114"/>
      <c r="O128" s="114"/>
    </row>
    <row r="129" spans="1:15" x14ac:dyDescent="0.25">
      <c r="A129" s="22">
        <v>4370</v>
      </c>
      <c r="B129" s="8" t="s">
        <v>356</v>
      </c>
      <c r="C129" s="361">
        <f>'3.Income &amp; Expenditure Budget'!$E130</f>
        <v>0</v>
      </c>
      <c r="D129" s="114"/>
      <c r="E129" s="114"/>
      <c r="F129" s="114"/>
      <c r="G129" s="114"/>
      <c r="H129" s="114"/>
      <c r="I129" s="114"/>
      <c r="J129" s="114"/>
      <c r="K129" s="114"/>
      <c r="L129" s="114"/>
      <c r="M129" s="114"/>
      <c r="N129" s="114"/>
      <c r="O129" s="114"/>
    </row>
    <row r="130" spans="1:15" x14ac:dyDescent="0.25">
      <c r="A130" s="22">
        <v>4390</v>
      </c>
      <c r="B130" s="8" t="s">
        <v>357</v>
      </c>
      <c r="C130" s="361">
        <f>'3.Income &amp; Expenditure Budget'!$E131</f>
        <v>0</v>
      </c>
      <c r="D130" s="114"/>
      <c r="E130" s="114"/>
      <c r="F130" s="114"/>
      <c r="G130" s="114"/>
      <c r="H130" s="114"/>
      <c r="I130" s="114"/>
      <c r="J130" s="114"/>
      <c r="K130" s="114"/>
      <c r="L130" s="114"/>
      <c r="M130" s="114"/>
      <c r="N130" s="114"/>
      <c r="O130" s="114"/>
    </row>
    <row r="131" spans="1:15" x14ac:dyDescent="0.25">
      <c r="A131" s="22">
        <v>4410</v>
      </c>
      <c r="B131" s="8" t="s">
        <v>358</v>
      </c>
      <c r="C131" s="361">
        <f>'3.Income &amp; Expenditure Budget'!$E132</f>
        <v>2000</v>
      </c>
      <c r="D131" s="114"/>
      <c r="E131" s="114"/>
      <c r="F131" s="114"/>
      <c r="G131" s="114"/>
      <c r="H131" s="114"/>
      <c r="I131" s="114"/>
      <c r="J131" s="114"/>
      <c r="K131" s="114"/>
      <c r="L131" s="114"/>
      <c r="M131" s="114"/>
      <c r="N131" s="114"/>
      <c r="O131" s="114"/>
    </row>
    <row r="132" spans="1:15" x14ac:dyDescent="0.25">
      <c r="A132" s="22">
        <v>4420</v>
      </c>
      <c r="B132" s="8" t="s">
        <v>360</v>
      </c>
      <c r="C132" s="361">
        <f>'3.Income &amp; Expenditure Budget'!$E133</f>
        <v>0</v>
      </c>
      <c r="D132" s="114"/>
      <c r="E132" s="114"/>
      <c r="F132" s="114"/>
      <c r="G132" s="114"/>
      <c r="H132" s="114"/>
      <c r="I132" s="114"/>
      <c r="J132" s="114"/>
      <c r="K132" s="114"/>
      <c r="L132" s="114"/>
      <c r="M132" s="114"/>
      <c r="N132" s="114"/>
      <c r="O132" s="114"/>
    </row>
    <row r="133" spans="1:15" x14ac:dyDescent="0.25">
      <c r="A133" s="22">
        <v>4430</v>
      </c>
      <c r="B133" s="8" t="s">
        <v>362</v>
      </c>
      <c r="C133" s="361">
        <f>'3.Income &amp; Expenditure Budget'!$E134</f>
        <v>0</v>
      </c>
      <c r="D133" s="114"/>
      <c r="E133" s="114"/>
      <c r="F133" s="114"/>
      <c r="G133" s="114"/>
      <c r="H133" s="114"/>
      <c r="I133" s="114"/>
      <c r="J133" s="114"/>
      <c r="K133" s="114"/>
      <c r="L133" s="114"/>
      <c r="M133" s="114"/>
      <c r="N133" s="114"/>
      <c r="O133" s="114"/>
    </row>
    <row r="134" spans="1:15" x14ac:dyDescent="0.25">
      <c r="A134" s="22">
        <v>4450</v>
      </c>
      <c r="B134" s="8" t="s">
        <v>363</v>
      </c>
      <c r="C134" s="361">
        <f>'3.Income &amp; Expenditure Budget'!$E135</f>
        <v>0</v>
      </c>
      <c r="D134" s="114"/>
      <c r="E134" s="114"/>
      <c r="F134" s="114"/>
      <c r="G134" s="114"/>
      <c r="H134" s="114"/>
      <c r="I134" s="114"/>
      <c r="J134" s="114"/>
      <c r="K134" s="114"/>
      <c r="L134" s="114"/>
      <c r="M134" s="114"/>
      <c r="N134" s="114"/>
      <c r="O134" s="114"/>
    </row>
    <row r="135" spans="1:15" x14ac:dyDescent="0.25">
      <c r="A135" s="22">
        <v>4470</v>
      </c>
      <c r="B135" s="8" t="s">
        <v>364</v>
      </c>
      <c r="C135" s="361">
        <f>'3.Income &amp; Expenditure Budget'!$E136</f>
        <v>0</v>
      </c>
      <c r="D135" s="114"/>
      <c r="E135" s="114"/>
      <c r="F135" s="114"/>
      <c r="G135" s="114"/>
      <c r="H135" s="114"/>
      <c r="I135" s="114"/>
      <c r="J135" s="114"/>
      <c r="K135" s="114"/>
      <c r="L135" s="114"/>
      <c r="M135" s="114"/>
      <c r="N135" s="114"/>
      <c r="O135" s="114"/>
    </row>
    <row r="136" spans="1:15" x14ac:dyDescent="0.25">
      <c r="A136" s="22">
        <v>4490</v>
      </c>
      <c r="B136" s="8" t="s">
        <v>597</v>
      </c>
      <c r="C136" s="361">
        <f>'3.Income &amp; Expenditure Budget'!$E137</f>
        <v>0</v>
      </c>
      <c r="D136" s="114"/>
      <c r="E136" s="114"/>
      <c r="F136" s="114"/>
      <c r="G136" s="114"/>
      <c r="H136" s="114"/>
      <c r="I136" s="114"/>
      <c r="J136" s="114"/>
      <c r="K136" s="114"/>
      <c r="L136" s="114"/>
      <c r="M136" s="114"/>
      <c r="N136" s="114"/>
      <c r="O136" s="114"/>
    </row>
    <row r="137" spans="1:15" x14ac:dyDescent="0.25">
      <c r="A137" s="22">
        <v>4540</v>
      </c>
      <c r="B137" s="8" t="s">
        <v>367</v>
      </c>
      <c r="C137" s="397">
        <f>'3.Income &amp; Expenditure Budget'!$E138</f>
        <v>0</v>
      </c>
      <c r="D137" s="114"/>
      <c r="E137" s="114"/>
      <c r="F137" s="114"/>
      <c r="G137" s="114"/>
      <c r="H137" s="114"/>
      <c r="I137" s="114"/>
      <c r="J137" s="114"/>
      <c r="K137" s="114"/>
      <c r="L137" s="114"/>
      <c r="M137" s="114"/>
      <c r="N137" s="114"/>
      <c r="O137" s="114"/>
    </row>
    <row r="138" spans="1:15" x14ac:dyDescent="0.25">
      <c r="A138" s="22">
        <v>4550</v>
      </c>
      <c r="B138" s="8" t="s">
        <v>369</v>
      </c>
      <c r="C138" s="361">
        <f>'3.Income &amp; Expenditure Budget'!$E139</f>
        <v>0</v>
      </c>
      <c r="D138" s="114"/>
      <c r="E138" s="114"/>
      <c r="F138" s="114"/>
      <c r="G138" s="114"/>
      <c r="H138" s="114"/>
      <c r="I138" s="114"/>
      <c r="J138" s="114"/>
      <c r="K138" s="114"/>
      <c r="L138" s="114"/>
      <c r="M138" s="114"/>
      <c r="N138" s="114"/>
      <c r="O138" s="114"/>
    </row>
    <row r="139" spans="1:15" x14ac:dyDescent="0.25">
      <c r="A139" s="22">
        <v>4570</v>
      </c>
      <c r="B139" s="8" t="s">
        <v>371</v>
      </c>
      <c r="C139" s="361">
        <f>'3.Income &amp; Expenditure Budget'!$E140</f>
        <v>0</v>
      </c>
      <c r="D139" s="114"/>
      <c r="E139" s="114"/>
      <c r="F139" s="114"/>
      <c r="G139" s="114"/>
      <c r="H139" s="114"/>
      <c r="I139" s="114"/>
      <c r="J139" s="114"/>
      <c r="K139" s="114"/>
      <c r="L139" s="114"/>
      <c r="M139" s="114"/>
      <c r="N139" s="114"/>
      <c r="O139" s="114"/>
    </row>
    <row r="140" spans="1:15" x14ac:dyDescent="0.25">
      <c r="A140" s="22">
        <v>4590</v>
      </c>
      <c r="B140" s="8" t="s">
        <v>372</v>
      </c>
      <c r="C140" s="361">
        <f>'3.Income &amp; Expenditure Budget'!$E141</f>
        <v>0</v>
      </c>
      <c r="D140" s="114"/>
      <c r="E140" s="114"/>
      <c r="F140" s="114"/>
      <c r="G140" s="114"/>
      <c r="H140" s="114"/>
      <c r="I140" s="114"/>
      <c r="J140" s="114"/>
      <c r="K140" s="114"/>
      <c r="L140" s="114"/>
      <c r="M140" s="114"/>
      <c r="N140" s="114"/>
      <c r="O140" s="114"/>
    </row>
    <row r="141" spans="1:15" x14ac:dyDescent="0.25">
      <c r="A141" s="22">
        <v>4610</v>
      </c>
      <c r="B141" s="8" t="s">
        <v>374</v>
      </c>
      <c r="C141" s="361">
        <f>'3.Income &amp; Expenditure Budget'!$E142</f>
        <v>0</v>
      </c>
      <c r="D141" s="114"/>
      <c r="E141" s="114"/>
      <c r="F141" s="114"/>
      <c r="G141" s="114"/>
      <c r="H141" s="114"/>
      <c r="I141" s="114"/>
      <c r="J141" s="114"/>
      <c r="K141" s="114"/>
      <c r="L141" s="114"/>
      <c r="M141" s="114"/>
      <c r="N141" s="114"/>
      <c r="O141" s="114"/>
    </row>
    <row r="142" spans="1:15" x14ac:dyDescent="0.25">
      <c r="A142" s="22">
        <v>4611</v>
      </c>
      <c r="B142" s="8" t="s">
        <v>598</v>
      </c>
      <c r="C142" s="361">
        <f>'3.Income &amp; Expenditure Budget'!$E143</f>
        <v>0</v>
      </c>
      <c r="D142" s="114"/>
      <c r="E142" s="114"/>
      <c r="F142" s="114"/>
      <c r="G142" s="114"/>
      <c r="H142" s="114"/>
      <c r="I142" s="114"/>
      <c r="J142" s="114"/>
      <c r="K142" s="114"/>
      <c r="L142" s="114"/>
      <c r="M142" s="114"/>
      <c r="N142" s="114"/>
      <c r="O142" s="114"/>
    </row>
    <row r="143" spans="1:15" x14ac:dyDescent="0.25">
      <c r="A143" s="22">
        <v>4620</v>
      </c>
      <c r="B143" s="8" t="s">
        <v>378</v>
      </c>
      <c r="C143" s="361">
        <f>'3.Income &amp; Expenditure Budget'!$E144</f>
        <v>0</v>
      </c>
      <c r="D143" s="114"/>
      <c r="E143" s="114"/>
      <c r="F143" s="114"/>
      <c r="G143" s="114"/>
      <c r="H143" s="114"/>
      <c r="I143" s="114"/>
      <c r="J143" s="114"/>
      <c r="K143" s="114"/>
      <c r="L143" s="114"/>
      <c r="M143" s="114"/>
      <c r="N143" s="114"/>
      <c r="O143" s="114"/>
    </row>
    <row r="144" spans="1:15" x14ac:dyDescent="0.25">
      <c r="A144" s="22">
        <v>4630</v>
      </c>
      <c r="B144" s="8" t="s">
        <v>379</v>
      </c>
      <c r="C144" s="361">
        <f>'3.Income &amp; Expenditure Budget'!$E145</f>
        <v>0</v>
      </c>
      <c r="D144" s="114"/>
      <c r="E144" s="114"/>
      <c r="F144" s="114"/>
      <c r="G144" s="114"/>
      <c r="H144" s="114"/>
      <c r="I144" s="114"/>
      <c r="J144" s="114"/>
      <c r="K144" s="114"/>
      <c r="L144" s="114"/>
      <c r="M144" s="114"/>
      <c r="N144" s="114"/>
      <c r="O144" s="114"/>
    </row>
    <row r="145" spans="1:15" x14ac:dyDescent="0.25">
      <c r="A145" s="22">
        <v>4635</v>
      </c>
      <c r="B145" s="8" t="s">
        <v>380</v>
      </c>
      <c r="C145" s="361">
        <f>'3.Income &amp; Expenditure Budget'!$E146</f>
        <v>0</v>
      </c>
      <c r="D145" s="114"/>
      <c r="E145" s="114"/>
      <c r="F145" s="114"/>
      <c r="G145" s="114"/>
      <c r="H145" s="114"/>
      <c r="I145" s="114"/>
      <c r="J145" s="114"/>
      <c r="K145" s="114"/>
      <c r="L145" s="114"/>
      <c r="M145" s="114"/>
      <c r="N145" s="114"/>
      <c r="O145" s="114"/>
    </row>
    <row r="146" spans="1:15" x14ac:dyDescent="0.25">
      <c r="A146" s="22">
        <v>4640</v>
      </c>
      <c r="B146" s="8" t="s">
        <v>381</v>
      </c>
      <c r="C146" s="361">
        <f>'3.Income &amp; Expenditure Budget'!$E147</f>
        <v>0</v>
      </c>
      <c r="D146" s="114"/>
      <c r="E146" s="114"/>
      <c r="F146" s="114"/>
      <c r="G146" s="114"/>
      <c r="H146" s="114"/>
      <c r="I146" s="114"/>
      <c r="J146" s="114"/>
      <c r="K146" s="114"/>
      <c r="L146" s="114"/>
      <c r="M146" s="114"/>
      <c r="N146" s="114"/>
      <c r="O146" s="114"/>
    </row>
    <row r="147" spans="1:15" x14ac:dyDescent="0.25">
      <c r="A147" s="22">
        <v>4641</v>
      </c>
      <c r="B147" s="8" t="s">
        <v>382</v>
      </c>
      <c r="C147" s="361">
        <f>'3.Income &amp; Expenditure Budget'!$E148</f>
        <v>0</v>
      </c>
      <c r="D147" s="114"/>
      <c r="E147" s="114"/>
      <c r="F147" s="114"/>
      <c r="G147" s="114"/>
      <c r="H147" s="114"/>
      <c r="I147" s="114"/>
      <c r="J147" s="114"/>
      <c r="K147" s="114"/>
      <c r="L147" s="114"/>
      <c r="M147" s="114"/>
      <c r="N147" s="114"/>
      <c r="O147" s="114"/>
    </row>
    <row r="148" spans="1:15" x14ac:dyDescent="0.25">
      <c r="A148" s="22">
        <v>4650</v>
      </c>
      <c r="B148" s="8" t="s">
        <v>384</v>
      </c>
      <c r="C148" s="361">
        <f>'3.Income &amp; Expenditure Budget'!$E149</f>
        <v>0</v>
      </c>
      <c r="D148" s="114"/>
      <c r="E148" s="114"/>
      <c r="F148" s="114"/>
      <c r="G148" s="114"/>
      <c r="H148" s="114"/>
      <c r="I148" s="114"/>
      <c r="J148" s="114"/>
      <c r="K148" s="114"/>
      <c r="L148" s="114"/>
      <c r="M148" s="114"/>
      <c r="N148" s="114"/>
      <c r="O148" s="114"/>
    </row>
    <row r="149" spans="1:15" x14ac:dyDescent="0.25">
      <c r="A149" s="22">
        <v>4670</v>
      </c>
      <c r="B149" s="8" t="s">
        <v>385</v>
      </c>
      <c r="C149" s="361">
        <f>'3.Income &amp; Expenditure Budget'!$E150</f>
        <v>0</v>
      </c>
      <c r="D149" s="114"/>
      <c r="E149" s="114"/>
      <c r="F149" s="114"/>
      <c r="G149" s="114"/>
      <c r="H149" s="114"/>
      <c r="I149" s="114"/>
      <c r="J149" s="114"/>
      <c r="K149" s="114"/>
      <c r="L149" s="114"/>
      <c r="M149" s="114"/>
      <c r="N149" s="114"/>
      <c r="O149" s="114"/>
    </row>
    <row r="150" spans="1:15" x14ac:dyDescent="0.25">
      <c r="A150" s="22">
        <v>4671</v>
      </c>
      <c r="B150" s="8" t="s">
        <v>387</v>
      </c>
      <c r="C150" s="361">
        <f>'3.Income &amp; Expenditure Budget'!$E151</f>
        <v>0</v>
      </c>
      <c r="D150" s="114"/>
      <c r="E150" s="114"/>
      <c r="F150" s="114"/>
      <c r="G150" s="114"/>
      <c r="H150" s="114"/>
      <c r="I150" s="114"/>
      <c r="J150" s="114"/>
      <c r="K150" s="114"/>
      <c r="L150" s="114"/>
      <c r="M150" s="114"/>
      <c r="N150" s="114"/>
      <c r="O150" s="114"/>
    </row>
    <row r="151" spans="1:15" x14ac:dyDescent="0.25">
      <c r="A151" s="22">
        <v>4690</v>
      </c>
      <c r="B151" s="8" t="s">
        <v>389</v>
      </c>
      <c r="C151" s="361">
        <f>'3.Income &amp; Expenditure Budget'!$E152</f>
        <v>0</v>
      </c>
      <c r="D151" s="114"/>
      <c r="E151" s="114"/>
      <c r="F151" s="114"/>
      <c r="G151" s="114"/>
      <c r="H151" s="114"/>
      <c r="I151" s="114"/>
      <c r="J151" s="114"/>
      <c r="K151" s="114"/>
      <c r="L151" s="114"/>
      <c r="M151" s="114"/>
      <c r="N151" s="114"/>
      <c r="O151" s="114"/>
    </row>
    <row r="152" spans="1:15" x14ac:dyDescent="0.25">
      <c r="A152" s="22">
        <v>4710</v>
      </c>
      <c r="B152" s="8" t="s">
        <v>391</v>
      </c>
      <c r="C152" s="361">
        <f>'3.Income &amp; Expenditure Budget'!$E153</f>
        <v>0</v>
      </c>
      <c r="D152" s="114"/>
      <c r="E152" s="114"/>
      <c r="F152" s="114"/>
      <c r="G152" s="114"/>
      <c r="H152" s="114"/>
      <c r="I152" s="114"/>
      <c r="J152" s="114"/>
      <c r="K152" s="114"/>
      <c r="L152" s="114"/>
      <c r="M152" s="114"/>
      <c r="N152" s="114"/>
      <c r="O152" s="114"/>
    </row>
    <row r="153" spans="1:15" x14ac:dyDescent="0.25">
      <c r="A153" s="22">
        <v>4720</v>
      </c>
      <c r="B153" s="8" t="s">
        <v>392</v>
      </c>
      <c r="C153" s="361">
        <f>'3.Income &amp; Expenditure Budget'!$E154</f>
        <v>0</v>
      </c>
      <c r="D153" s="114"/>
      <c r="E153" s="114"/>
      <c r="F153" s="114"/>
      <c r="G153" s="114"/>
      <c r="H153" s="114"/>
      <c r="I153" s="114"/>
      <c r="J153" s="114"/>
      <c r="K153" s="114"/>
      <c r="L153" s="114"/>
      <c r="M153" s="114"/>
      <c r="N153" s="114"/>
      <c r="O153" s="114"/>
    </row>
    <row r="154" spans="1:15" ht="14.25" customHeight="1" x14ac:dyDescent="0.25">
      <c r="A154" s="22">
        <v>4731</v>
      </c>
      <c r="B154" s="44" t="s">
        <v>393</v>
      </c>
      <c r="C154" s="361">
        <f>'3.Income &amp; Expenditure Budget'!$E155</f>
        <v>0</v>
      </c>
      <c r="D154" s="114"/>
      <c r="E154" s="114"/>
      <c r="F154" s="114"/>
      <c r="G154" s="114"/>
      <c r="H154" s="114"/>
      <c r="I154" s="114"/>
      <c r="J154" s="114"/>
      <c r="K154" s="114"/>
      <c r="L154" s="114"/>
      <c r="M154" s="114"/>
      <c r="N154" s="114"/>
      <c r="O154" s="114"/>
    </row>
    <row r="155" spans="1:15" ht="14.25" customHeight="1" x14ac:dyDescent="0.25">
      <c r="A155" s="22">
        <v>4740</v>
      </c>
      <c r="B155" s="8" t="s">
        <v>395</v>
      </c>
      <c r="C155" s="361">
        <f>'3.Income &amp; Expenditure Budget'!$E156</f>
        <v>0</v>
      </c>
      <c r="D155" s="114"/>
      <c r="E155" s="114"/>
      <c r="F155" s="114"/>
      <c r="G155" s="114"/>
      <c r="H155" s="114"/>
      <c r="I155" s="114"/>
      <c r="J155" s="114"/>
      <c r="K155" s="114"/>
      <c r="L155" s="114"/>
      <c r="M155" s="114"/>
      <c r="N155" s="114"/>
      <c r="O155" s="114"/>
    </row>
    <row r="156" spans="1:15" x14ac:dyDescent="0.25">
      <c r="A156" s="22">
        <v>4741</v>
      </c>
      <c r="B156" s="8" t="s">
        <v>397</v>
      </c>
      <c r="C156" s="361">
        <f>'3.Income &amp; Expenditure Budget'!$E157</f>
        <v>0</v>
      </c>
      <c r="D156" s="114"/>
      <c r="E156" s="114"/>
      <c r="F156" s="114"/>
      <c r="G156" s="114"/>
      <c r="H156" s="114"/>
      <c r="I156" s="114"/>
      <c r="J156" s="114"/>
      <c r="K156" s="114"/>
      <c r="L156" s="114"/>
      <c r="M156" s="114"/>
      <c r="N156" s="114"/>
      <c r="O156" s="114"/>
    </row>
    <row r="157" spans="1:15" x14ac:dyDescent="0.25">
      <c r="A157" s="22">
        <v>4750</v>
      </c>
      <c r="B157" s="8" t="s">
        <v>399</v>
      </c>
      <c r="C157" s="361">
        <f>'3.Income &amp; Expenditure Budget'!$E158</f>
        <v>0</v>
      </c>
      <c r="D157" s="114"/>
      <c r="E157" s="114"/>
      <c r="F157" s="114"/>
      <c r="G157" s="114"/>
      <c r="H157" s="114"/>
      <c r="I157" s="114"/>
      <c r="J157" s="114"/>
      <c r="K157" s="114"/>
      <c r="L157" s="114"/>
      <c r="M157" s="114"/>
      <c r="N157" s="114"/>
      <c r="O157" s="114"/>
    </row>
    <row r="158" spans="1:15" x14ac:dyDescent="0.25">
      <c r="A158" s="22">
        <v>4760</v>
      </c>
      <c r="B158" s="8" t="s">
        <v>401</v>
      </c>
      <c r="C158" s="361">
        <f>'3.Income &amp; Expenditure Budget'!$E159</f>
        <v>0</v>
      </c>
      <c r="D158" s="114"/>
      <c r="E158" s="114"/>
      <c r="F158" s="114"/>
      <c r="G158" s="114"/>
      <c r="H158" s="114"/>
      <c r="I158" s="114"/>
      <c r="J158" s="114"/>
      <c r="K158" s="114"/>
      <c r="L158" s="114"/>
      <c r="M158" s="114"/>
      <c r="N158" s="114"/>
      <c r="O158" s="114"/>
    </row>
    <row r="159" spans="1:15" x14ac:dyDescent="0.25">
      <c r="A159" s="22">
        <v>4770</v>
      </c>
      <c r="B159" s="8" t="s">
        <v>403</v>
      </c>
      <c r="C159" s="361">
        <f>'3.Income &amp; Expenditure Budget'!$E160</f>
        <v>0</v>
      </c>
      <c r="D159" s="114"/>
      <c r="E159" s="114"/>
      <c r="F159" s="114"/>
      <c r="G159" s="114"/>
      <c r="H159" s="114"/>
      <c r="I159" s="114"/>
      <c r="J159" s="114"/>
      <c r="K159" s="114"/>
      <c r="L159" s="114"/>
      <c r="M159" s="114"/>
      <c r="N159" s="114"/>
      <c r="O159" s="114"/>
    </row>
    <row r="160" spans="1:15" x14ac:dyDescent="0.25">
      <c r="A160" s="22">
        <v>4780</v>
      </c>
      <c r="B160" s="8" t="s">
        <v>404</v>
      </c>
      <c r="C160" s="361">
        <f>'3.Income &amp; Expenditure Budget'!$E161</f>
        <v>0</v>
      </c>
      <c r="D160" s="114"/>
      <c r="E160" s="114"/>
      <c r="F160" s="114"/>
      <c r="G160" s="114"/>
      <c r="H160" s="114"/>
      <c r="I160" s="114"/>
      <c r="J160" s="114"/>
      <c r="K160" s="114"/>
      <c r="L160" s="114"/>
      <c r="M160" s="114"/>
      <c r="N160" s="114"/>
      <c r="O160" s="114"/>
    </row>
    <row r="161" spans="1:15" x14ac:dyDescent="0.25">
      <c r="A161" s="22">
        <v>4810</v>
      </c>
      <c r="B161" s="8" t="s">
        <v>406</v>
      </c>
      <c r="C161" s="361">
        <f>'3.Income &amp; Expenditure Budget'!$E162</f>
        <v>0</v>
      </c>
      <c r="D161" s="114"/>
      <c r="E161" s="114"/>
      <c r="F161" s="114"/>
      <c r="G161" s="114"/>
      <c r="H161" s="114"/>
      <c r="I161" s="114"/>
      <c r="J161" s="114"/>
      <c r="K161" s="114"/>
      <c r="L161" s="114"/>
      <c r="M161" s="114"/>
      <c r="N161" s="114"/>
      <c r="O161" s="114"/>
    </row>
    <row r="162" spans="1:15" x14ac:dyDescent="0.25">
      <c r="A162" s="22">
        <v>4815</v>
      </c>
      <c r="B162" s="8" t="s">
        <v>407</v>
      </c>
      <c r="C162" s="361">
        <f>'3.Income &amp; Expenditure Budget'!$E163</f>
        <v>0</v>
      </c>
      <c r="D162" s="114"/>
      <c r="E162" s="114"/>
      <c r="F162" s="114"/>
      <c r="G162" s="114"/>
      <c r="H162" s="114"/>
      <c r="I162" s="114"/>
      <c r="J162" s="114"/>
      <c r="K162" s="114"/>
      <c r="L162" s="114"/>
      <c r="M162" s="114"/>
      <c r="N162" s="114"/>
      <c r="O162" s="114"/>
    </row>
    <row r="163" spans="1:15" x14ac:dyDescent="0.25">
      <c r="A163" s="22">
        <v>4850</v>
      </c>
      <c r="B163" s="8" t="s">
        <v>409</v>
      </c>
      <c r="C163" s="361">
        <f>'3.Income &amp; Expenditure Budget'!$E164</f>
        <v>0</v>
      </c>
      <c r="D163" s="114"/>
      <c r="E163" s="114"/>
      <c r="F163" s="114"/>
      <c r="G163" s="114"/>
      <c r="H163" s="114"/>
      <c r="I163" s="114"/>
      <c r="J163" s="114"/>
      <c r="K163" s="114"/>
      <c r="L163" s="114"/>
      <c r="M163" s="114"/>
      <c r="N163" s="114"/>
      <c r="O163" s="114"/>
    </row>
    <row r="164" spans="1:15" x14ac:dyDescent="0.25">
      <c r="A164" s="22">
        <v>4908</v>
      </c>
      <c r="B164" s="8" t="s">
        <v>410</v>
      </c>
      <c r="C164" s="361">
        <f>'3.Income &amp; Expenditure Budget'!$E165</f>
        <v>0</v>
      </c>
      <c r="D164" s="114"/>
      <c r="E164" s="114"/>
      <c r="F164" s="114"/>
      <c r="G164" s="114"/>
      <c r="H164" s="114"/>
      <c r="I164" s="114"/>
      <c r="J164" s="114"/>
      <c r="K164" s="114"/>
      <c r="L164" s="114"/>
      <c r="M164" s="114"/>
      <c r="N164" s="114"/>
      <c r="O164" s="114"/>
    </row>
    <row r="165" spans="1:15" x14ac:dyDescent="0.25">
      <c r="A165" s="22">
        <v>4909</v>
      </c>
      <c r="B165" s="8" t="s">
        <v>411</v>
      </c>
      <c r="C165" s="361">
        <f>'3.Income &amp; Expenditure Budget'!$E166</f>
        <v>0</v>
      </c>
      <c r="D165" s="114"/>
      <c r="E165" s="114"/>
      <c r="F165" s="114"/>
      <c r="G165" s="114"/>
      <c r="H165" s="114"/>
      <c r="I165" s="114"/>
      <c r="J165" s="114"/>
      <c r="K165" s="114"/>
      <c r="L165" s="114"/>
      <c r="M165" s="114"/>
      <c r="N165" s="114"/>
      <c r="O165" s="114"/>
    </row>
    <row r="166" spans="1:15" x14ac:dyDescent="0.25">
      <c r="A166" s="22">
        <v>4910</v>
      </c>
      <c r="B166" s="8" t="s">
        <v>412</v>
      </c>
      <c r="C166" s="361">
        <f>'3.Income &amp; Expenditure Budget'!$E167</f>
        <v>0</v>
      </c>
      <c r="D166" s="114"/>
      <c r="E166" s="114"/>
      <c r="F166" s="114"/>
      <c r="G166" s="114"/>
      <c r="H166" s="114"/>
      <c r="I166" s="114"/>
      <c r="J166" s="114"/>
      <c r="K166" s="114"/>
      <c r="L166" s="114"/>
      <c r="M166" s="114"/>
      <c r="N166" s="114"/>
      <c r="O166" s="114"/>
    </row>
    <row r="167" spans="1:15" x14ac:dyDescent="0.25">
      <c r="A167" s="22">
        <v>4911</v>
      </c>
      <c r="B167" s="8" t="s">
        <v>413</v>
      </c>
      <c r="C167" s="361">
        <f>'3.Income &amp; Expenditure Budget'!$E168</f>
        <v>0</v>
      </c>
      <c r="D167" s="114"/>
      <c r="E167" s="114"/>
      <c r="F167" s="114"/>
      <c r="G167" s="114"/>
      <c r="H167" s="114"/>
      <c r="I167" s="114"/>
      <c r="J167" s="114"/>
      <c r="K167" s="114"/>
      <c r="L167" s="114"/>
      <c r="M167" s="114"/>
      <c r="N167" s="114"/>
      <c r="O167" s="114"/>
    </row>
    <row r="168" spans="1:15" x14ac:dyDescent="0.25">
      <c r="A168" s="22">
        <v>4912</v>
      </c>
      <c r="B168" s="8" t="s">
        <v>415</v>
      </c>
      <c r="C168" s="361">
        <f>'3.Income &amp; Expenditure Budget'!$E169</f>
        <v>0</v>
      </c>
      <c r="D168" s="114"/>
      <c r="E168" s="114"/>
      <c r="F168" s="114"/>
      <c r="G168" s="114"/>
      <c r="H168" s="114"/>
      <c r="I168" s="114"/>
      <c r="J168" s="114"/>
      <c r="K168" s="114"/>
      <c r="L168" s="114"/>
      <c r="M168" s="114"/>
      <c r="N168" s="114"/>
      <c r="O168" s="114"/>
    </row>
    <row r="169" spans="1:15" x14ac:dyDescent="0.25">
      <c r="A169" s="22">
        <v>4913</v>
      </c>
      <c r="B169" s="8" t="s">
        <v>417</v>
      </c>
      <c r="C169" s="361">
        <f>'3.Income &amp; Expenditure Budget'!$E170</f>
        <v>0</v>
      </c>
      <c r="D169" s="114"/>
      <c r="E169" s="114"/>
      <c r="F169" s="114"/>
      <c r="G169" s="114"/>
      <c r="H169" s="114"/>
      <c r="I169" s="114"/>
      <c r="J169" s="114"/>
      <c r="K169" s="114"/>
      <c r="L169" s="114"/>
      <c r="M169" s="114"/>
      <c r="N169" s="114"/>
      <c r="O169" s="114"/>
    </row>
    <row r="170" spans="1:15" x14ac:dyDescent="0.25">
      <c r="A170" s="22">
        <v>4914</v>
      </c>
      <c r="B170" s="8" t="s">
        <v>419</v>
      </c>
      <c r="C170" s="361">
        <f>'3.Income &amp; Expenditure Budget'!$E171</f>
        <v>0</v>
      </c>
      <c r="D170" s="114"/>
      <c r="E170" s="114"/>
      <c r="F170" s="114"/>
      <c r="G170" s="114"/>
      <c r="H170" s="114"/>
      <c r="I170" s="114"/>
      <c r="J170" s="114"/>
      <c r="K170" s="114"/>
      <c r="L170" s="114"/>
      <c r="M170" s="114"/>
      <c r="N170" s="114"/>
      <c r="O170" s="114"/>
    </row>
    <row r="171" spans="1:15" x14ac:dyDescent="0.25">
      <c r="A171" s="22">
        <v>4915</v>
      </c>
      <c r="B171" s="8" t="s">
        <v>420</v>
      </c>
      <c r="C171" s="361">
        <f>'3.Income &amp; Expenditure Budget'!$E172</f>
        <v>0</v>
      </c>
      <c r="D171" s="114"/>
      <c r="E171" s="114"/>
      <c r="F171" s="114"/>
      <c r="G171" s="114"/>
      <c r="H171" s="114"/>
      <c r="I171" s="114"/>
      <c r="J171" s="114"/>
      <c r="K171" s="114"/>
      <c r="L171" s="114"/>
      <c r="M171" s="114"/>
      <c r="N171" s="114"/>
      <c r="O171" s="114"/>
    </row>
    <row r="172" spans="1:15" x14ac:dyDescent="0.25">
      <c r="A172" s="22">
        <v>4916</v>
      </c>
      <c r="B172" s="8" t="s">
        <v>421</v>
      </c>
      <c r="C172" s="361">
        <f>'3.Income &amp; Expenditure Budget'!$E173</f>
        <v>0</v>
      </c>
      <c r="D172" s="114"/>
      <c r="E172" s="114"/>
      <c r="F172" s="114"/>
      <c r="G172" s="114"/>
      <c r="H172" s="114"/>
      <c r="I172" s="114"/>
      <c r="J172" s="114"/>
      <c r="K172" s="114"/>
      <c r="L172" s="114"/>
      <c r="M172" s="114"/>
      <c r="N172" s="114"/>
      <c r="O172" s="114"/>
    </row>
    <row r="173" spans="1:15" x14ac:dyDescent="0.25">
      <c r="A173" s="22">
        <v>4917</v>
      </c>
      <c r="B173" s="8" t="s">
        <v>422</v>
      </c>
      <c r="C173" s="361">
        <f>'3.Income &amp; Expenditure Budget'!$E174</f>
        <v>0</v>
      </c>
      <c r="D173" s="114"/>
      <c r="E173" s="114"/>
      <c r="F173" s="114"/>
      <c r="G173" s="114"/>
      <c r="H173" s="114"/>
      <c r="I173" s="114"/>
      <c r="J173" s="114"/>
      <c r="K173" s="114"/>
      <c r="L173" s="114"/>
      <c r="M173" s="114"/>
      <c r="N173" s="114"/>
      <c r="O173" s="114"/>
    </row>
    <row r="174" spans="1:15" x14ac:dyDescent="0.25">
      <c r="A174" s="22">
        <v>4918</v>
      </c>
      <c r="B174" s="8" t="s">
        <v>424</v>
      </c>
      <c r="C174" s="361">
        <f>'3.Income &amp; Expenditure Budget'!$E175</f>
        <v>0</v>
      </c>
      <c r="D174" s="114"/>
      <c r="E174" s="114"/>
      <c r="F174" s="114"/>
      <c r="G174" s="114"/>
      <c r="H174" s="114"/>
      <c r="I174" s="114"/>
      <c r="J174" s="114"/>
      <c r="K174" s="114"/>
      <c r="L174" s="114"/>
      <c r="M174" s="114"/>
      <c r="N174" s="114"/>
      <c r="O174" s="114"/>
    </row>
    <row r="175" spans="1:15" x14ac:dyDescent="0.25">
      <c r="A175" s="22">
        <v>4919</v>
      </c>
      <c r="B175" s="8" t="s">
        <v>426</v>
      </c>
      <c r="C175" s="361">
        <f>'3.Income &amp; Expenditure Budget'!$E176</f>
        <v>0</v>
      </c>
      <c r="D175" s="114"/>
      <c r="E175" s="114"/>
      <c r="F175" s="114"/>
      <c r="G175" s="114"/>
      <c r="H175" s="114"/>
      <c r="I175" s="114"/>
      <c r="J175" s="114"/>
      <c r="K175" s="114"/>
      <c r="L175" s="114"/>
      <c r="M175" s="114"/>
      <c r="N175" s="114"/>
      <c r="O175" s="114"/>
    </row>
    <row r="176" spans="1:15" x14ac:dyDescent="0.25">
      <c r="A176" s="22">
        <v>4920</v>
      </c>
      <c r="B176" s="8" t="s">
        <v>428</v>
      </c>
      <c r="C176" s="361">
        <f>'3.Income &amp; Expenditure Budget'!$E177</f>
        <v>0</v>
      </c>
      <c r="D176" s="114"/>
      <c r="E176" s="114"/>
      <c r="F176" s="114"/>
      <c r="G176" s="114"/>
      <c r="H176" s="114"/>
      <c r="I176" s="114"/>
      <c r="J176" s="114"/>
      <c r="K176" s="114"/>
      <c r="L176" s="114"/>
      <c r="M176" s="114"/>
      <c r="N176" s="114"/>
      <c r="O176" s="114"/>
    </row>
    <row r="177" spans="1:28" x14ac:dyDescent="0.25">
      <c r="A177" s="22">
        <v>4921</v>
      </c>
      <c r="B177" s="8" t="s">
        <v>430</v>
      </c>
      <c r="C177" s="361">
        <f>'3.Income &amp; Expenditure Budget'!$E178</f>
        <v>0</v>
      </c>
      <c r="D177" s="114"/>
      <c r="E177" s="114"/>
      <c r="F177" s="114"/>
      <c r="G177" s="114"/>
      <c r="H177" s="114"/>
      <c r="I177" s="114"/>
      <c r="J177" s="114"/>
      <c r="K177" s="114"/>
      <c r="L177" s="114"/>
      <c r="M177" s="114"/>
      <c r="N177" s="114"/>
      <c r="O177" s="114"/>
    </row>
    <row r="178" spans="1:28" x14ac:dyDescent="0.25">
      <c r="A178" s="22">
        <v>4922</v>
      </c>
      <c r="B178" s="8" t="s">
        <v>431</v>
      </c>
      <c r="C178" s="361">
        <f>'3.Income &amp; Expenditure Budget'!$E179</f>
        <v>0</v>
      </c>
      <c r="D178" s="114"/>
      <c r="E178" s="114"/>
      <c r="F178" s="114"/>
      <c r="G178" s="114"/>
      <c r="H178" s="114"/>
      <c r="I178" s="114"/>
      <c r="J178" s="114"/>
      <c r="K178" s="114"/>
      <c r="L178" s="114"/>
      <c r="M178" s="114"/>
      <c r="N178" s="114"/>
      <c r="O178" s="114"/>
    </row>
    <row r="179" spans="1:28" x14ac:dyDescent="0.25">
      <c r="A179" s="22">
        <v>4923</v>
      </c>
      <c r="B179" s="8" t="s">
        <v>433</v>
      </c>
      <c r="C179" s="361">
        <f>'3.Income &amp; Expenditure Budget'!$E180</f>
        <v>0</v>
      </c>
      <c r="D179" s="114"/>
      <c r="E179" s="114"/>
      <c r="F179" s="114"/>
      <c r="G179" s="114"/>
      <c r="H179" s="114"/>
      <c r="I179" s="114"/>
      <c r="J179" s="114"/>
      <c r="K179" s="114"/>
      <c r="L179" s="114"/>
      <c r="M179" s="114"/>
      <c r="N179" s="114"/>
      <c r="O179" s="114"/>
    </row>
    <row r="180" spans="1:28" x14ac:dyDescent="0.25">
      <c r="A180" s="22">
        <v>4924</v>
      </c>
      <c r="B180" s="8" t="s">
        <v>435</v>
      </c>
      <c r="C180" s="361">
        <f>'3.Income &amp; Expenditure Budget'!$E181</f>
        <v>0</v>
      </c>
      <c r="D180" s="114"/>
      <c r="E180" s="114"/>
      <c r="F180" s="114"/>
      <c r="G180" s="114"/>
      <c r="H180" s="114"/>
      <c r="I180" s="114"/>
      <c r="J180" s="114"/>
      <c r="K180" s="114"/>
      <c r="L180" s="114"/>
      <c r="M180" s="114"/>
      <c r="N180" s="114"/>
      <c r="O180" s="114"/>
    </row>
    <row r="181" spans="1:28" x14ac:dyDescent="0.25">
      <c r="A181" s="22">
        <v>4925</v>
      </c>
      <c r="B181" s="8" t="s">
        <v>437</v>
      </c>
      <c r="C181" s="361">
        <f>'3.Income &amp; Expenditure Budget'!$E182</f>
        <v>0</v>
      </c>
      <c r="D181" s="114"/>
      <c r="E181" s="114"/>
      <c r="F181" s="114"/>
      <c r="G181" s="114"/>
      <c r="H181" s="114"/>
      <c r="I181" s="114"/>
      <c r="J181" s="114"/>
      <c r="K181" s="114"/>
      <c r="L181" s="114"/>
      <c r="M181" s="114"/>
      <c r="N181" s="114"/>
      <c r="O181" s="114"/>
    </row>
    <row r="182" spans="1:28" x14ac:dyDescent="0.25">
      <c r="A182" s="22">
        <v>4927</v>
      </c>
      <c r="B182" s="8" t="s">
        <v>439</v>
      </c>
      <c r="C182" s="361">
        <f>'3.Income &amp; Expenditure Budget'!$E183</f>
        <v>0</v>
      </c>
      <c r="D182" s="114"/>
      <c r="E182" s="114"/>
      <c r="F182" s="114"/>
      <c r="G182" s="114"/>
      <c r="H182" s="114"/>
      <c r="I182" s="114"/>
      <c r="J182" s="114"/>
      <c r="K182" s="114"/>
      <c r="L182" s="114"/>
      <c r="M182" s="114"/>
      <c r="N182" s="114"/>
      <c r="O182" s="114"/>
    </row>
    <row r="183" spans="1:28" x14ac:dyDescent="0.25">
      <c r="A183" s="22">
        <v>4928</v>
      </c>
      <c r="B183" s="8" t="s">
        <v>440</v>
      </c>
      <c r="C183" s="361">
        <f>'3.Income &amp; Expenditure Budget'!$E184</f>
        <v>0</v>
      </c>
      <c r="D183" s="114"/>
      <c r="E183" s="114"/>
      <c r="F183" s="114"/>
      <c r="G183" s="114"/>
      <c r="H183" s="114"/>
      <c r="I183" s="114"/>
      <c r="J183" s="114"/>
      <c r="K183" s="114"/>
      <c r="L183" s="114"/>
      <c r="M183" s="114"/>
      <c r="N183" s="114"/>
      <c r="O183" s="114"/>
    </row>
    <row r="184" spans="1:28" x14ac:dyDescent="0.25">
      <c r="A184" s="25">
        <v>4929</v>
      </c>
      <c r="B184" s="11" t="s">
        <v>442</v>
      </c>
      <c r="C184" s="361">
        <f>'3.Income &amp; Expenditure Budget'!$E185</f>
        <v>0</v>
      </c>
      <c r="D184" s="114"/>
      <c r="E184" s="114"/>
      <c r="F184" s="114"/>
      <c r="G184" s="114"/>
      <c r="H184" s="114"/>
      <c r="I184" s="114"/>
      <c r="J184" s="114"/>
      <c r="K184" s="114"/>
      <c r="L184" s="114"/>
      <c r="M184" s="114"/>
      <c r="N184" s="114"/>
      <c r="O184" s="114"/>
    </row>
    <row r="185" spans="1:28" ht="16.5" thickBot="1" x14ac:dyDescent="0.3">
      <c r="A185" s="23">
        <v>4930</v>
      </c>
      <c r="B185" s="9" t="s">
        <v>444</v>
      </c>
      <c r="C185" s="361">
        <f>'3.Income &amp; Expenditure Budget'!$E186</f>
        <v>0</v>
      </c>
      <c r="D185" s="114"/>
      <c r="E185" s="114"/>
      <c r="F185" s="114"/>
      <c r="G185" s="114"/>
      <c r="H185" s="114"/>
      <c r="I185" s="114"/>
      <c r="J185" s="114"/>
      <c r="K185" s="114"/>
      <c r="L185" s="114"/>
      <c r="M185" s="114"/>
      <c r="N185" s="114"/>
      <c r="O185" s="114"/>
    </row>
    <row r="186" spans="1:28" ht="16.5" thickBot="1" x14ac:dyDescent="0.3">
      <c r="A186" s="398">
        <v>4931</v>
      </c>
      <c r="B186" s="118" t="s">
        <v>445</v>
      </c>
      <c r="C186" s="397">
        <f>'3.Income &amp; Expenditure Budget'!$E187</f>
        <v>0</v>
      </c>
      <c r="D186" s="400"/>
      <c r="E186" s="400"/>
      <c r="F186" s="400"/>
      <c r="G186" s="400"/>
      <c r="H186" s="400"/>
      <c r="I186" s="400"/>
      <c r="J186" s="400"/>
      <c r="K186" s="400"/>
      <c r="L186" s="400"/>
      <c r="M186" s="400"/>
      <c r="N186" s="400"/>
      <c r="O186" s="400"/>
    </row>
    <row r="187" spans="1:28" ht="16.5" thickBot="1" x14ac:dyDescent="0.3">
      <c r="A187" s="571" t="s">
        <v>346</v>
      </c>
      <c r="B187" s="562"/>
      <c r="C187" s="370">
        <f t="shared" ref="C187:O187" si="6">SUM(C124:C186)</f>
        <v>2000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5" thickBot="1" x14ac:dyDescent="0.3">
      <c r="A188" s="22"/>
      <c r="B188" s="8"/>
      <c r="C188" s="364"/>
    </row>
    <row r="189" spans="1:28" ht="16.5" thickBot="1" x14ac:dyDescent="0.3">
      <c r="A189" s="571" t="s">
        <v>447</v>
      </c>
      <c r="B189" s="574"/>
      <c r="C189" s="580"/>
    </row>
    <row r="190" spans="1:28" x14ac:dyDescent="0.25">
      <c r="A190" s="26">
        <v>5010</v>
      </c>
      <c r="B190" s="12" t="s">
        <v>448</v>
      </c>
      <c r="C190" s="371">
        <f>'3.Income &amp; Expenditure Budget'!$E191</f>
        <v>0</v>
      </c>
      <c r="D190" s="114"/>
      <c r="E190" s="114"/>
      <c r="F190" s="114"/>
      <c r="G190" s="114"/>
      <c r="H190" s="114"/>
      <c r="I190" s="114"/>
      <c r="J190" s="114"/>
      <c r="K190" s="114"/>
      <c r="L190" s="114"/>
      <c r="M190" s="114"/>
      <c r="N190" s="114"/>
      <c r="O190" s="114"/>
    </row>
    <row r="191" spans="1:28" x14ac:dyDescent="0.25">
      <c r="A191" s="22">
        <v>5030</v>
      </c>
      <c r="B191" s="8" t="s">
        <v>450</v>
      </c>
      <c r="C191" s="371">
        <f>'3.Income &amp; Expenditure Budget'!$E192</f>
        <v>0</v>
      </c>
      <c r="D191" s="114"/>
      <c r="E191" s="114"/>
      <c r="F191" s="114"/>
      <c r="G191" s="114"/>
      <c r="H191" s="114"/>
      <c r="I191" s="114"/>
      <c r="J191" s="114"/>
      <c r="K191" s="114"/>
      <c r="L191" s="114"/>
      <c r="M191" s="114"/>
      <c r="N191" s="114"/>
      <c r="O191" s="114"/>
    </row>
    <row r="192" spans="1:28" x14ac:dyDescent="0.25">
      <c r="A192" s="22">
        <v>5110</v>
      </c>
      <c r="B192" s="8" t="s">
        <v>452</v>
      </c>
      <c r="C192" s="371">
        <f>'3.Income &amp; Expenditure Budget'!$E193</f>
        <v>0</v>
      </c>
      <c r="D192" s="114"/>
      <c r="E192" s="114"/>
      <c r="F192" s="114"/>
      <c r="G192" s="114"/>
      <c r="H192" s="114"/>
      <c r="I192" s="114"/>
      <c r="J192" s="114"/>
      <c r="K192" s="114"/>
      <c r="L192" s="114"/>
      <c r="M192" s="114"/>
      <c r="N192" s="114"/>
      <c r="O192" s="114"/>
    </row>
    <row r="193" spans="1:15" x14ac:dyDescent="0.25">
      <c r="A193" s="22">
        <v>5112</v>
      </c>
      <c r="B193" s="8" t="s">
        <v>453</v>
      </c>
      <c r="C193" s="371">
        <f>'3.Income &amp; Expenditure Budget'!$E194</f>
        <v>0</v>
      </c>
      <c r="D193" s="114"/>
      <c r="E193" s="114"/>
      <c r="F193" s="114"/>
      <c r="G193" s="114"/>
      <c r="H193" s="114"/>
      <c r="I193" s="114"/>
      <c r="J193" s="114"/>
      <c r="K193" s="114"/>
      <c r="L193" s="114"/>
      <c r="M193" s="114"/>
      <c r="N193" s="114"/>
      <c r="O193" s="114"/>
    </row>
    <row r="194" spans="1:15" x14ac:dyDescent="0.25">
      <c r="A194" s="22">
        <v>5150</v>
      </c>
      <c r="B194" s="8" t="s">
        <v>454</v>
      </c>
      <c r="C194" s="371">
        <f>'3.Income &amp; Expenditure Budget'!$E195</f>
        <v>0</v>
      </c>
      <c r="D194" s="114"/>
      <c r="E194" s="114"/>
      <c r="F194" s="114"/>
      <c r="G194" s="114"/>
      <c r="H194" s="114"/>
      <c r="I194" s="114"/>
      <c r="J194" s="114"/>
      <c r="K194" s="114"/>
      <c r="L194" s="114"/>
      <c r="M194" s="114"/>
      <c r="N194" s="114"/>
      <c r="O194" s="114"/>
    </row>
    <row r="195" spans="1:15" x14ac:dyDescent="0.25">
      <c r="A195" s="22">
        <v>5170</v>
      </c>
      <c r="B195" s="8" t="s">
        <v>455</v>
      </c>
      <c r="C195" s="371">
        <f>'3.Income &amp; Expenditure Budget'!$E196</f>
        <v>0</v>
      </c>
      <c r="D195" s="114"/>
      <c r="E195" s="114"/>
      <c r="F195" s="114"/>
      <c r="G195" s="114"/>
      <c r="H195" s="114"/>
      <c r="I195" s="114"/>
      <c r="J195" s="114"/>
      <c r="K195" s="114"/>
      <c r="L195" s="114"/>
      <c r="M195" s="114"/>
      <c r="N195" s="114"/>
      <c r="O195" s="114"/>
    </row>
    <row r="196" spans="1:15" x14ac:dyDescent="0.25">
      <c r="A196" s="22">
        <v>5175</v>
      </c>
      <c r="B196" s="8" t="s">
        <v>456</v>
      </c>
      <c r="C196" s="371">
        <f>'3.Income &amp; Expenditure Budget'!$E197</f>
        <v>0</v>
      </c>
      <c r="D196" s="114"/>
      <c r="E196" s="114"/>
      <c r="F196" s="114"/>
      <c r="G196" s="114"/>
      <c r="H196" s="114"/>
      <c r="I196" s="114"/>
      <c r="J196" s="114"/>
      <c r="K196" s="114"/>
      <c r="L196" s="114"/>
      <c r="M196" s="114"/>
      <c r="N196" s="114"/>
      <c r="O196" s="114"/>
    </row>
    <row r="197" spans="1:15" x14ac:dyDescent="0.25">
      <c r="A197" s="22">
        <v>5310</v>
      </c>
      <c r="B197" s="8" t="s">
        <v>457</v>
      </c>
      <c r="C197" s="371">
        <f>'3.Income &amp; Expenditure Budget'!$E198</f>
        <v>0</v>
      </c>
      <c r="D197" s="114"/>
      <c r="E197" s="114"/>
      <c r="F197" s="114"/>
      <c r="G197" s="114"/>
      <c r="H197" s="114"/>
      <c r="I197" s="114"/>
      <c r="J197" s="114"/>
      <c r="K197" s="114"/>
      <c r="L197" s="114"/>
      <c r="M197" s="114"/>
      <c r="N197" s="114"/>
      <c r="O197" s="114"/>
    </row>
    <row r="198" spans="1:15" x14ac:dyDescent="0.25">
      <c r="A198" s="22">
        <v>5315</v>
      </c>
      <c r="B198" s="8" t="s">
        <v>458</v>
      </c>
      <c r="C198" s="371">
        <f>'3.Income &amp; Expenditure Budget'!$E199</f>
        <v>0</v>
      </c>
      <c r="D198" s="114"/>
      <c r="E198" s="114"/>
      <c r="F198" s="114"/>
      <c r="G198" s="114"/>
      <c r="H198" s="114"/>
      <c r="I198" s="114"/>
      <c r="J198" s="114"/>
      <c r="K198" s="114"/>
      <c r="L198" s="114"/>
      <c r="M198" s="114"/>
      <c r="N198" s="114"/>
      <c r="O198" s="114"/>
    </row>
    <row r="199" spans="1:15" x14ac:dyDescent="0.25">
      <c r="A199" s="22">
        <v>5316</v>
      </c>
      <c r="B199" s="8" t="s">
        <v>460</v>
      </c>
      <c r="C199" s="371">
        <f>'3.Income &amp; Expenditure Budget'!$E200</f>
        <v>0</v>
      </c>
      <c r="D199" s="114"/>
      <c r="E199" s="114"/>
      <c r="F199" s="114"/>
      <c r="G199" s="114"/>
      <c r="H199" s="114"/>
      <c r="I199" s="114"/>
      <c r="J199" s="114"/>
      <c r="K199" s="114"/>
      <c r="L199" s="114"/>
      <c r="M199" s="114"/>
      <c r="N199" s="114"/>
      <c r="O199" s="114"/>
    </row>
    <row r="200" spans="1:15" x14ac:dyDescent="0.25">
      <c r="A200" s="22">
        <v>5350</v>
      </c>
      <c r="B200" s="8" t="s">
        <v>462</v>
      </c>
      <c r="C200" s="371">
        <f>'3.Income &amp; Expenditure Budget'!$E201</f>
        <v>0</v>
      </c>
      <c r="D200" s="114"/>
      <c r="E200" s="114"/>
      <c r="F200" s="114"/>
      <c r="G200" s="114"/>
      <c r="H200" s="114"/>
      <c r="I200" s="114"/>
      <c r="J200" s="114"/>
      <c r="K200" s="114"/>
      <c r="L200" s="114"/>
      <c r="M200" s="114"/>
      <c r="N200" s="114"/>
      <c r="O200" s="114"/>
    </row>
    <row r="201" spans="1:15" x14ac:dyDescent="0.25">
      <c r="A201" s="22">
        <v>5400</v>
      </c>
      <c r="B201" s="8" t="s">
        <v>463</v>
      </c>
      <c r="C201" s="371">
        <f>'3.Income &amp; Expenditure Budget'!$E202</f>
        <v>0</v>
      </c>
      <c r="D201" s="114"/>
      <c r="E201" s="114"/>
      <c r="F201" s="114"/>
      <c r="G201" s="114"/>
      <c r="H201" s="114"/>
      <c r="I201" s="114"/>
      <c r="J201" s="114"/>
      <c r="K201" s="114"/>
      <c r="L201" s="114"/>
      <c r="M201" s="114"/>
      <c r="N201" s="114"/>
      <c r="O201" s="114"/>
    </row>
    <row r="202" spans="1:15" x14ac:dyDescent="0.25">
      <c r="A202" s="22">
        <v>5450</v>
      </c>
      <c r="B202" s="8" t="s">
        <v>464</v>
      </c>
      <c r="C202" s="371">
        <f>'3.Income &amp; Expenditure Budget'!$E203</f>
        <v>0</v>
      </c>
      <c r="D202" s="114"/>
      <c r="E202" s="114"/>
      <c r="F202" s="114"/>
      <c r="G202" s="114"/>
      <c r="H202" s="114"/>
      <c r="I202" s="114"/>
      <c r="J202" s="114"/>
      <c r="K202" s="114"/>
      <c r="L202" s="114"/>
      <c r="M202" s="114"/>
      <c r="N202" s="114"/>
      <c r="O202" s="114"/>
    </row>
    <row r="203" spans="1:15" x14ac:dyDescent="0.25">
      <c r="A203" s="22">
        <v>5510</v>
      </c>
      <c r="B203" s="8" t="s">
        <v>465</v>
      </c>
      <c r="C203" s="371">
        <f>'3.Income &amp; Expenditure Budget'!$E204</f>
        <v>0</v>
      </c>
      <c r="D203" s="114"/>
      <c r="E203" s="114"/>
      <c r="F203" s="114"/>
      <c r="G203" s="114"/>
      <c r="H203" s="114"/>
      <c r="I203" s="114"/>
      <c r="J203" s="114"/>
      <c r="K203" s="114"/>
      <c r="L203" s="114"/>
      <c r="M203" s="114"/>
      <c r="N203" s="114"/>
      <c r="O203" s="114"/>
    </row>
    <row r="204" spans="1:15" x14ac:dyDescent="0.25">
      <c r="A204" s="22">
        <v>5550</v>
      </c>
      <c r="B204" s="8" t="s">
        <v>466</v>
      </c>
      <c r="C204" s="371">
        <f>'3.Income &amp; Expenditure Budget'!$E205</f>
        <v>0</v>
      </c>
      <c r="D204" s="114"/>
      <c r="E204" s="114"/>
      <c r="F204" s="114"/>
      <c r="G204" s="114"/>
      <c r="H204" s="114"/>
      <c r="I204" s="114"/>
      <c r="J204" s="114"/>
      <c r="K204" s="114"/>
      <c r="L204" s="114"/>
      <c r="M204" s="114"/>
      <c r="N204" s="114"/>
      <c r="O204" s="114"/>
    </row>
    <row r="205" spans="1:15" x14ac:dyDescent="0.25">
      <c r="A205" s="22">
        <v>5551</v>
      </c>
      <c r="B205" s="8" t="s">
        <v>467</v>
      </c>
      <c r="C205" s="371">
        <f>'3.Income &amp; Expenditure Budget'!$E206</f>
        <v>0</v>
      </c>
      <c r="D205" s="114"/>
      <c r="E205" s="114"/>
      <c r="F205" s="114"/>
      <c r="G205" s="114"/>
      <c r="H205" s="114"/>
      <c r="I205" s="114"/>
      <c r="J205" s="114"/>
      <c r="K205" s="114"/>
      <c r="L205" s="114"/>
      <c r="M205" s="114"/>
      <c r="N205" s="114"/>
      <c r="O205" s="114"/>
    </row>
    <row r="206" spans="1:15" x14ac:dyDescent="0.25">
      <c r="A206" s="22">
        <v>5552</v>
      </c>
      <c r="B206" s="8" t="s">
        <v>469</v>
      </c>
      <c r="C206" s="371">
        <f>'3.Income &amp; Expenditure Budget'!$E207</f>
        <v>0</v>
      </c>
      <c r="D206" s="114"/>
      <c r="E206" s="114"/>
      <c r="F206" s="114"/>
      <c r="G206" s="114"/>
      <c r="H206" s="114"/>
      <c r="I206" s="114"/>
      <c r="J206" s="114"/>
      <c r="K206" s="114"/>
      <c r="L206" s="114"/>
      <c r="M206" s="114"/>
      <c r="N206" s="114"/>
      <c r="O206" s="114"/>
    </row>
    <row r="207" spans="1:15" x14ac:dyDescent="0.25">
      <c r="A207" s="22">
        <v>5553</v>
      </c>
      <c r="B207" s="8" t="s">
        <v>470</v>
      </c>
      <c r="C207" s="371">
        <f>'3.Income &amp; Expenditure Budget'!$E208</f>
        <v>0</v>
      </c>
      <c r="D207" s="114"/>
      <c r="E207" s="114"/>
      <c r="F207" s="114"/>
      <c r="G207" s="114"/>
      <c r="H207" s="114"/>
      <c r="I207" s="114"/>
      <c r="J207" s="114"/>
      <c r="K207" s="114"/>
      <c r="L207" s="114"/>
      <c r="M207" s="114"/>
      <c r="N207" s="114"/>
      <c r="O207" s="114"/>
    </row>
    <row r="208" spans="1:15" x14ac:dyDescent="0.25">
      <c r="A208" s="22">
        <v>5610</v>
      </c>
      <c r="B208" s="8" t="s">
        <v>472</v>
      </c>
      <c r="C208" s="371">
        <f>'3.Income &amp; Expenditure Budget'!$E209</f>
        <v>0</v>
      </c>
      <c r="D208" s="114"/>
      <c r="E208" s="114"/>
      <c r="F208" s="114"/>
      <c r="G208" s="114"/>
      <c r="H208" s="114"/>
      <c r="I208" s="114"/>
      <c r="J208" s="114"/>
      <c r="K208" s="114"/>
      <c r="L208" s="114"/>
      <c r="M208" s="114"/>
      <c r="N208" s="114"/>
      <c r="O208" s="114"/>
    </row>
    <row r="209" spans="1:15" x14ac:dyDescent="0.25">
      <c r="A209" s="22">
        <v>5611</v>
      </c>
      <c r="B209" s="8" t="s">
        <v>473</v>
      </c>
      <c r="C209" s="371">
        <f>'3.Income &amp; Expenditure Budget'!$E210</f>
        <v>0</v>
      </c>
      <c r="D209" s="114"/>
      <c r="E209" s="114"/>
      <c r="F209" s="114"/>
      <c r="G209" s="114"/>
      <c r="H209" s="114"/>
      <c r="I209" s="114"/>
      <c r="J209" s="114"/>
      <c r="K209" s="114"/>
      <c r="L209" s="114"/>
      <c r="M209" s="114"/>
      <c r="N209" s="114"/>
      <c r="O209" s="114"/>
    </row>
    <row r="210" spans="1:15" x14ac:dyDescent="0.25">
      <c r="A210" s="22">
        <v>5700</v>
      </c>
      <c r="B210" s="8" t="s">
        <v>474</v>
      </c>
      <c r="C210" s="371">
        <f>'3.Income &amp; Expenditure Budget'!$E211</f>
        <v>0</v>
      </c>
      <c r="D210" s="114"/>
      <c r="E210" s="114"/>
      <c r="F210" s="114"/>
      <c r="G210" s="114"/>
      <c r="H210" s="114"/>
      <c r="I210" s="114"/>
      <c r="J210" s="114"/>
      <c r="K210" s="114"/>
      <c r="L210" s="114"/>
      <c r="M210" s="114"/>
      <c r="N210" s="114"/>
      <c r="O210" s="114"/>
    </row>
    <row r="211" spans="1:15" ht="16.5" thickBot="1" x14ac:dyDescent="0.3">
      <c r="A211" s="22">
        <v>5800</v>
      </c>
      <c r="B211" s="8" t="s">
        <v>475</v>
      </c>
      <c r="C211" s="371">
        <f>'3.Income &amp; Expenditure Budget'!$E212</f>
        <v>0</v>
      </c>
      <c r="D211" s="114"/>
      <c r="E211" s="114"/>
      <c r="F211" s="114"/>
      <c r="G211" s="114"/>
      <c r="H211" s="114"/>
      <c r="I211" s="114"/>
      <c r="J211" s="114"/>
      <c r="K211" s="114"/>
      <c r="L211" s="114"/>
      <c r="M211" s="114"/>
      <c r="N211" s="114"/>
      <c r="O211" s="114"/>
    </row>
    <row r="212" spans="1:15" ht="16.5" thickBot="1" x14ac:dyDescent="0.3">
      <c r="A212" s="571" t="s">
        <v>476</v>
      </c>
      <c r="B212" s="562"/>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5" thickBot="1" x14ac:dyDescent="0.3">
      <c r="A213" s="22"/>
      <c r="B213" s="8"/>
      <c r="C213" s="364"/>
    </row>
    <row r="214" spans="1:15" ht="16.5" thickBot="1" x14ac:dyDescent="0.3">
      <c r="A214" s="571" t="s">
        <v>477</v>
      </c>
      <c r="B214" s="574"/>
      <c r="C214" s="580"/>
    </row>
    <row r="215" spans="1:15" x14ac:dyDescent="0.25">
      <c r="A215" s="26">
        <v>6010</v>
      </c>
      <c r="B215" s="12" t="s">
        <v>478</v>
      </c>
      <c r="C215" s="371">
        <f>'3.Income &amp; Expenditure Budget'!$E216</f>
        <v>0</v>
      </c>
      <c r="D215" s="114"/>
      <c r="E215" s="114"/>
      <c r="F215" s="114"/>
      <c r="G215" s="114"/>
      <c r="H215" s="114"/>
      <c r="I215" s="114"/>
      <c r="J215" s="114"/>
      <c r="K215" s="114"/>
      <c r="L215" s="114"/>
      <c r="M215" s="114"/>
      <c r="N215" s="114"/>
      <c r="O215" s="114"/>
    </row>
    <row r="216" spans="1:15" x14ac:dyDescent="0.25">
      <c r="A216" s="22">
        <v>6050</v>
      </c>
      <c r="B216" s="8" t="s">
        <v>480</v>
      </c>
      <c r="C216" s="371">
        <f>'3.Income &amp; Expenditure Budget'!$E217</f>
        <v>0</v>
      </c>
      <c r="D216" s="114"/>
      <c r="E216" s="114"/>
      <c r="F216" s="114"/>
      <c r="G216" s="114"/>
      <c r="H216" s="114"/>
      <c r="I216" s="114"/>
      <c r="J216" s="114"/>
      <c r="K216" s="114"/>
      <c r="L216" s="114"/>
      <c r="M216" s="114"/>
      <c r="N216" s="114"/>
      <c r="O216" s="114"/>
    </row>
    <row r="217" spans="1:15" x14ac:dyDescent="0.25">
      <c r="A217" s="22">
        <v>6100</v>
      </c>
      <c r="B217" s="8" t="s">
        <v>481</v>
      </c>
      <c r="C217" s="371">
        <f>'3.Income &amp; Expenditure Budget'!$E218</f>
        <v>0</v>
      </c>
      <c r="D217" s="114"/>
      <c r="E217" s="114"/>
      <c r="F217" s="114"/>
      <c r="G217" s="114"/>
      <c r="H217" s="114"/>
      <c r="I217" s="114"/>
      <c r="J217" s="114"/>
      <c r="K217" s="114"/>
      <c r="L217" s="114"/>
      <c r="M217" s="114"/>
      <c r="N217" s="114"/>
      <c r="O217" s="114"/>
    </row>
    <row r="218" spans="1:15" x14ac:dyDescent="0.25">
      <c r="A218" s="22">
        <v>6150</v>
      </c>
      <c r="B218" s="8" t="s">
        <v>482</v>
      </c>
      <c r="C218" s="371">
        <f>'3.Income &amp; Expenditure Budget'!$E219</f>
        <v>0</v>
      </c>
      <c r="D218" s="114"/>
      <c r="E218" s="114"/>
      <c r="F218" s="114"/>
      <c r="G218" s="114"/>
      <c r="H218" s="114"/>
      <c r="I218" s="114"/>
      <c r="J218" s="114"/>
      <c r="K218" s="114"/>
      <c r="L218" s="114"/>
      <c r="M218" s="114"/>
      <c r="N218" s="114"/>
      <c r="O218" s="114"/>
    </row>
    <row r="219" spans="1:15" x14ac:dyDescent="0.25">
      <c r="A219" s="22">
        <v>6210</v>
      </c>
      <c r="B219" s="8" t="s">
        <v>483</v>
      </c>
      <c r="C219" s="371">
        <f>'3.Income &amp; Expenditure Budget'!$E220</f>
        <v>0</v>
      </c>
      <c r="D219" s="114"/>
      <c r="E219" s="114"/>
      <c r="F219" s="114"/>
      <c r="G219" s="114"/>
      <c r="H219" s="114"/>
      <c r="I219" s="114"/>
      <c r="J219" s="114"/>
      <c r="K219" s="114"/>
      <c r="L219" s="114"/>
      <c r="M219" s="114"/>
      <c r="N219" s="114"/>
      <c r="O219" s="114"/>
    </row>
    <row r="220" spans="1:15" x14ac:dyDescent="0.25">
      <c r="A220" s="22">
        <v>6250</v>
      </c>
      <c r="B220" s="8" t="s">
        <v>484</v>
      </c>
      <c r="C220" s="371">
        <f>'3.Income &amp; Expenditure Budget'!$E221</f>
        <v>0</v>
      </c>
      <c r="D220" s="114"/>
      <c r="E220" s="114"/>
      <c r="F220" s="114"/>
      <c r="G220" s="114"/>
      <c r="H220" s="114"/>
      <c r="I220" s="114"/>
      <c r="J220" s="114"/>
      <c r="K220" s="114"/>
      <c r="L220" s="114"/>
      <c r="M220" s="114"/>
      <c r="N220" s="114"/>
      <c r="O220" s="114"/>
    </row>
    <row r="221" spans="1:15" x14ac:dyDescent="0.25">
      <c r="A221" s="22">
        <v>6300</v>
      </c>
      <c r="B221" s="8" t="s">
        <v>485</v>
      </c>
      <c r="C221" s="371">
        <f>'3.Income &amp; Expenditure Budget'!$E222</f>
        <v>0</v>
      </c>
      <c r="D221" s="114"/>
      <c r="E221" s="114"/>
      <c r="F221" s="114"/>
      <c r="G221" s="114"/>
      <c r="H221" s="114"/>
      <c r="I221" s="114"/>
      <c r="J221" s="114"/>
      <c r="K221" s="114"/>
      <c r="L221" s="114"/>
      <c r="M221" s="114"/>
      <c r="N221" s="114"/>
      <c r="O221" s="114"/>
    </row>
    <row r="222" spans="1:15" x14ac:dyDescent="0.25">
      <c r="A222" s="22">
        <v>6350</v>
      </c>
      <c r="B222" s="8" t="s">
        <v>486</v>
      </c>
      <c r="C222" s="371">
        <f>'3.Income &amp; Expenditure Budget'!$E223</f>
        <v>0</v>
      </c>
      <c r="D222" s="114"/>
      <c r="E222" s="114"/>
      <c r="F222" s="114"/>
      <c r="G222" s="114"/>
      <c r="H222" s="114"/>
      <c r="I222" s="114"/>
      <c r="J222" s="114"/>
      <c r="K222" s="114"/>
      <c r="L222" s="114"/>
      <c r="M222" s="114"/>
      <c r="N222" s="114"/>
      <c r="O222" s="114"/>
    </row>
    <row r="223" spans="1:15" x14ac:dyDescent="0.25">
      <c r="A223" s="22">
        <v>6355</v>
      </c>
      <c r="B223" s="8" t="s">
        <v>488</v>
      </c>
      <c r="C223" s="371">
        <f>'3.Income &amp; Expenditure Budget'!$E224</f>
        <v>0</v>
      </c>
      <c r="D223" s="114"/>
      <c r="E223" s="114"/>
      <c r="F223" s="114"/>
      <c r="G223" s="114"/>
      <c r="H223" s="114"/>
      <c r="I223" s="114"/>
      <c r="J223" s="114"/>
      <c r="K223" s="114"/>
      <c r="L223" s="114"/>
      <c r="M223" s="114"/>
      <c r="N223" s="114"/>
      <c r="O223" s="114"/>
    </row>
    <row r="224" spans="1:15" x14ac:dyDescent="0.25">
      <c r="A224" s="22">
        <v>6400</v>
      </c>
      <c r="B224" s="8" t="s">
        <v>490</v>
      </c>
      <c r="C224" s="371">
        <f>'3.Income &amp; Expenditure Budget'!$E225</f>
        <v>0</v>
      </c>
      <c r="D224" s="114"/>
      <c r="E224" s="114"/>
      <c r="F224" s="114"/>
      <c r="G224" s="114"/>
      <c r="H224" s="114"/>
      <c r="I224" s="114"/>
      <c r="J224" s="114"/>
      <c r="K224" s="114"/>
      <c r="L224" s="114"/>
      <c r="M224" s="114"/>
      <c r="N224" s="114"/>
      <c r="O224" s="114"/>
    </row>
    <row r="225" spans="1:15" x14ac:dyDescent="0.25">
      <c r="A225" s="22">
        <v>6450</v>
      </c>
      <c r="B225" s="8" t="s">
        <v>491</v>
      </c>
      <c r="C225" s="371">
        <f>'3.Income &amp; Expenditure Budget'!$E226</f>
        <v>0</v>
      </c>
      <c r="D225" s="114"/>
      <c r="E225" s="114"/>
      <c r="F225" s="114"/>
      <c r="G225" s="114"/>
      <c r="H225" s="114"/>
      <c r="I225" s="114"/>
      <c r="J225" s="114"/>
      <c r="K225" s="114"/>
      <c r="L225" s="114"/>
      <c r="M225" s="114"/>
      <c r="N225" s="114"/>
      <c r="O225" s="114"/>
    </row>
    <row r="226" spans="1:15" x14ac:dyDescent="0.25">
      <c r="A226" s="22">
        <v>6500</v>
      </c>
      <c r="B226" s="8" t="s">
        <v>492</v>
      </c>
      <c r="C226" s="371">
        <f>'3.Income &amp; Expenditure Budget'!$E227</f>
        <v>0</v>
      </c>
      <c r="D226" s="114"/>
      <c r="E226" s="114"/>
      <c r="F226" s="114"/>
      <c r="G226" s="114"/>
      <c r="H226" s="114"/>
      <c r="I226" s="114"/>
      <c r="J226" s="114"/>
      <c r="K226" s="114"/>
      <c r="L226" s="114"/>
      <c r="M226" s="114"/>
      <c r="N226" s="114"/>
      <c r="O226" s="114"/>
    </row>
    <row r="227" spans="1:15" x14ac:dyDescent="0.25">
      <c r="A227" s="22">
        <v>6600</v>
      </c>
      <c r="B227" s="8" t="s">
        <v>493</v>
      </c>
      <c r="C227" s="371">
        <f>'3.Income &amp; Expenditure Budget'!$E228</f>
        <v>0</v>
      </c>
      <c r="D227" s="114"/>
      <c r="E227" s="114"/>
      <c r="F227" s="114"/>
      <c r="G227" s="114"/>
      <c r="H227" s="114"/>
      <c r="I227" s="114"/>
      <c r="J227" s="114"/>
      <c r="K227" s="114"/>
      <c r="L227" s="114"/>
      <c r="M227" s="114"/>
      <c r="N227" s="114"/>
      <c r="O227" s="114"/>
    </row>
    <row r="228" spans="1:15" x14ac:dyDescent="0.25">
      <c r="A228" s="22">
        <v>6650</v>
      </c>
      <c r="B228" s="8" t="s">
        <v>494</v>
      </c>
      <c r="C228" s="371">
        <f>'3.Income &amp; Expenditure Budget'!$E229</f>
        <v>0</v>
      </c>
      <c r="D228" s="114"/>
      <c r="E228" s="114"/>
      <c r="F228" s="114"/>
      <c r="G228" s="114"/>
      <c r="H228" s="114"/>
      <c r="I228" s="114"/>
      <c r="J228" s="114"/>
      <c r="K228" s="114"/>
      <c r="L228" s="114"/>
      <c r="M228" s="114"/>
      <c r="N228" s="114"/>
      <c r="O228" s="114"/>
    </row>
    <row r="229" spans="1:15" x14ac:dyDescent="0.25">
      <c r="A229" s="22">
        <v>6700</v>
      </c>
      <c r="B229" s="8" t="s">
        <v>495</v>
      </c>
      <c r="C229" s="371">
        <f>'3.Income &amp; Expenditure Budget'!$E230</f>
        <v>0</v>
      </c>
      <c r="D229" s="114"/>
      <c r="E229" s="114"/>
      <c r="F229" s="114"/>
      <c r="G229" s="114"/>
      <c r="H229" s="114"/>
      <c r="I229" s="114"/>
      <c r="J229" s="114"/>
      <c r="K229" s="114"/>
      <c r="L229" s="114"/>
      <c r="M229" s="114"/>
      <c r="N229" s="114"/>
      <c r="O229" s="114"/>
    </row>
    <row r="230" spans="1:15" x14ac:dyDescent="0.25">
      <c r="A230" s="22">
        <v>6730</v>
      </c>
      <c r="B230" s="8" t="s">
        <v>497</v>
      </c>
      <c r="C230" s="371">
        <f>'3.Income &amp; Expenditure Budget'!$E231</f>
        <v>0</v>
      </c>
      <c r="D230" s="114"/>
      <c r="E230" s="114"/>
      <c r="F230" s="114"/>
      <c r="G230" s="114"/>
      <c r="H230" s="114"/>
      <c r="I230" s="114"/>
      <c r="J230" s="114"/>
      <c r="K230" s="114"/>
      <c r="L230" s="114"/>
      <c r="M230" s="114"/>
      <c r="N230" s="114"/>
      <c r="O230" s="114"/>
    </row>
    <row r="231" spans="1:15" x14ac:dyDescent="0.25">
      <c r="A231" s="22">
        <v>6731</v>
      </c>
      <c r="B231" s="8" t="s">
        <v>499</v>
      </c>
      <c r="C231" s="371">
        <f>'3.Income &amp; Expenditure Budget'!$E232</f>
        <v>0</v>
      </c>
      <c r="D231" s="114"/>
      <c r="E231" s="114"/>
      <c r="F231" s="114"/>
      <c r="G231" s="114"/>
      <c r="H231" s="114"/>
      <c r="I231" s="114"/>
      <c r="J231" s="114"/>
      <c r="K231" s="114"/>
      <c r="L231" s="114"/>
      <c r="M231" s="114"/>
      <c r="N231" s="114"/>
      <c r="O231" s="114"/>
    </row>
    <row r="232" spans="1:15" x14ac:dyDescent="0.25">
      <c r="A232" s="22">
        <v>6750</v>
      </c>
      <c r="B232" s="8" t="s">
        <v>500</v>
      </c>
      <c r="C232" s="371">
        <f>'3.Income &amp; Expenditure Budget'!$E233</f>
        <v>0</v>
      </c>
      <c r="D232" s="114"/>
      <c r="E232" s="114"/>
      <c r="F232" s="114"/>
      <c r="G232" s="114"/>
      <c r="H232" s="114"/>
      <c r="I232" s="114"/>
      <c r="J232" s="114"/>
      <c r="K232" s="114"/>
      <c r="L232" s="114"/>
      <c r="M232" s="114"/>
      <c r="N232" s="114"/>
      <c r="O232" s="114"/>
    </row>
    <row r="233" spans="1:15" x14ac:dyDescent="0.25">
      <c r="A233" s="22">
        <v>6755</v>
      </c>
      <c r="B233" s="8" t="s">
        <v>501</v>
      </c>
      <c r="C233" s="371">
        <f>'3.Income &amp; Expenditure Budget'!$E234</f>
        <v>0</v>
      </c>
      <c r="D233" s="114"/>
      <c r="E233" s="114"/>
      <c r="F233" s="114"/>
      <c r="G233" s="114"/>
      <c r="H233" s="114"/>
      <c r="I233" s="114"/>
      <c r="J233" s="114"/>
      <c r="K233" s="114"/>
      <c r="L233" s="114"/>
      <c r="M233" s="114"/>
      <c r="N233" s="114"/>
      <c r="O233" s="114"/>
    </row>
    <row r="234" spans="1:15" x14ac:dyDescent="0.25">
      <c r="A234" s="22">
        <v>6780</v>
      </c>
      <c r="B234" s="8" t="s">
        <v>502</v>
      </c>
      <c r="C234" s="371">
        <f>'3.Income &amp; Expenditure Budget'!$E235</f>
        <v>0</v>
      </c>
      <c r="D234" s="114"/>
      <c r="E234" s="114"/>
      <c r="F234" s="114"/>
      <c r="G234" s="114"/>
      <c r="H234" s="114"/>
      <c r="I234" s="114"/>
      <c r="J234" s="114"/>
      <c r="K234" s="114"/>
      <c r="L234" s="114"/>
      <c r="M234" s="114"/>
      <c r="N234" s="114"/>
      <c r="O234" s="114"/>
    </row>
    <row r="235" spans="1:15" x14ac:dyDescent="0.25">
      <c r="A235" s="22">
        <v>6800</v>
      </c>
      <c r="B235" s="8" t="s">
        <v>503</v>
      </c>
      <c r="C235" s="371">
        <f>'3.Income &amp; Expenditure Budget'!$E236</f>
        <v>0</v>
      </c>
      <c r="D235" s="114"/>
      <c r="E235" s="114"/>
      <c r="F235" s="114"/>
      <c r="G235" s="114"/>
      <c r="H235" s="114"/>
      <c r="I235" s="114"/>
      <c r="J235" s="114"/>
      <c r="K235" s="114"/>
      <c r="L235" s="114"/>
      <c r="M235" s="114"/>
      <c r="N235" s="114"/>
      <c r="O235" s="114"/>
    </row>
    <row r="236" spans="1:15" x14ac:dyDescent="0.25">
      <c r="A236" s="22">
        <v>6830</v>
      </c>
      <c r="B236" s="8" t="s">
        <v>505</v>
      </c>
      <c r="C236" s="371">
        <f>'3.Income &amp; Expenditure Budget'!$E237</f>
        <v>0</v>
      </c>
      <c r="D236" s="114"/>
      <c r="E236" s="114"/>
      <c r="F236" s="114"/>
      <c r="G236" s="114"/>
      <c r="H236" s="114"/>
      <c r="I236" s="114"/>
      <c r="J236" s="114"/>
      <c r="K236" s="114"/>
      <c r="L236" s="114"/>
      <c r="M236" s="114"/>
      <c r="N236" s="114"/>
      <c r="O236" s="114"/>
    </row>
    <row r="237" spans="1:15" x14ac:dyDescent="0.25">
      <c r="A237" s="22">
        <v>6870</v>
      </c>
      <c r="B237" s="8" t="s">
        <v>506</v>
      </c>
      <c r="C237" s="371">
        <f>'3.Income &amp; Expenditure Budget'!$E238</f>
        <v>0</v>
      </c>
      <c r="D237" s="114"/>
      <c r="E237" s="114"/>
      <c r="F237" s="114"/>
      <c r="G237" s="114"/>
      <c r="H237" s="114"/>
      <c r="I237" s="114"/>
      <c r="J237" s="114"/>
      <c r="K237" s="114"/>
      <c r="L237" s="114"/>
      <c r="M237" s="114"/>
      <c r="N237" s="114"/>
      <c r="O237" s="114"/>
    </row>
    <row r="238" spans="1:15" ht="16.5" thickBot="1" x14ac:dyDescent="0.3">
      <c r="A238" s="23">
        <v>6900</v>
      </c>
      <c r="B238" s="9" t="s">
        <v>508</v>
      </c>
      <c r="C238" s="371">
        <f>'3.Income &amp; Expenditure Budget'!$E239</f>
        <v>0</v>
      </c>
      <c r="D238" s="114"/>
      <c r="E238" s="114"/>
      <c r="F238" s="114"/>
      <c r="G238" s="114"/>
      <c r="H238" s="114"/>
      <c r="I238" s="114"/>
      <c r="J238" s="114"/>
      <c r="K238" s="114"/>
      <c r="L238" s="114"/>
      <c r="M238" s="114"/>
      <c r="N238" s="114"/>
      <c r="O238" s="114"/>
    </row>
    <row r="239" spans="1:15" ht="16.5" thickBot="1" x14ac:dyDescent="0.3">
      <c r="A239" s="571" t="s">
        <v>509</v>
      </c>
      <c r="B239" s="562"/>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5" thickBot="1" x14ac:dyDescent="0.3">
      <c r="A240" s="22"/>
      <c r="B240" s="8"/>
      <c r="C240" s="364"/>
    </row>
    <row r="241" spans="1:15" ht="16.5" thickBot="1" x14ac:dyDescent="0.3">
      <c r="A241" s="571" t="s">
        <v>510</v>
      </c>
      <c r="B241" s="574"/>
      <c r="C241" s="580"/>
    </row>
    <row r="242" spans="1:15" x14ac:dyDescent="0.25">
      <c r="A242" s="26">
        <v>7300</v>
      </c>
      <c r="B242" s="12" t="s">
        <v>511</v>
      </c>
      <c r="C242" s="371">
        <f>'3.Income &amp; Expenditure Budget'!$E243</f>
        <v>0</v>
      </c>
      <c r="D242" s="114"/>
      <c r="E242" s="114"/>
      <c r="F242" s="114"/>
      <c r="G242" s="114"/>
      <c r="H242" s="114"/>
      <c r="I242" s="114"/>
      <c r="J242" s="114"/>
      <c r="K242" s="114"/>
      <c r="L242" s="114"/>
      <c r="M242" s="114"/>
      <c r="N242" s="114"/>
      <c r="O242" s="114"/>
    </row>
    <row r="243" spans="1:15" x14ac:dyDescent="0.25">
      <c r="A243" s="22">
        <v>7320</v>
      </c>
      <c r="B243" s="8" t="s">
        <v>513</v>
      </c>
      <c r="C243" s="371">
        <f>'3.Income &amp; Expenditure Budget'!$E244</f>
        <v>0</v>
      </c>
      <c r="D243" s="114"/>
      <c r="E243" s="114"/>
      <c r="F243" s="114"/>
      <c r="G243" s="114"/>
      <c r="H243" s="114"/>
      <c r="I243" s="114"/>
      <c r="J243" s="114"/>
      <c r="K243" s="114"/>
      <c r="L243" s="114"/>
      <c r="M243" s="114"/>
      <c r="N243" s="114"/>
      <c r="O243" s="114"/>
    </row>
    <row r="244" spans="1:15" x14ac:dyDescent="0.25">
      <c r="A244" s="22">
        <v>7400</v>
      </c>
      <c r="B244" s="8" t="s">
        <v>514</v>
      </c>
      <c r="C244" s="371">
        <f>'3.Income &amp; Expenditure Budget'!$E245</f>
        <v>0</v>
      </c>
      <c r="D244" s="114"/>
      <c r="E244" s="114"/>
      <c r="F244" s="114"/>
      <c r="G244" s="114"/>
      <c r="H244" s="114"/>
      <c r="I244" s="114"/>
      <c r="J244" s="114"/>
      <c r="K244" s="114"/>
      <c r="L244" s="114"/>
      <c r="M244" s="114"/>
      <c r="N244" s="114"/>
      <c r="O244" s="114"/>
    </row>
    <row r="245" spans="1:15" x14ac:dyDescent="0.25">
      <c r="A245" s="22">
        <v>7450</v>
      </c>
      <c r="B245" s="8" t="s">
        <v>515</v>
      </c>
      <c r="C245" s="371">
        <f>'3.Income &amp; Expenditure Budget'!$E246</f>
        <v>0</v>
      </c>
      <c r="D245" s="114"/>
      <c r="E245" s="114"/>
      <c r="F245" s="114"/>
      <c r="G245" s="114"/>
      <c r="H245" s="114"/>
      <c r="I245" s="114"/>
      <c r="J245" s="114"/>
      <c r="K245" s="114"/>
      <c r="L245" s="114"/>
      <c r="M245" s="114"/>
      <c r="N245" s="114"/>
      <c r="O245" s="114"/>
    </row>
    <row r="246" spans="1:15" x14ac:dyDescent="0.25">
      <c r="A246" s="22">
        <v>7500</v>
      </c>
      <c r="B246" s="8" t="s">
        <v>516</v>
      </c>
      <c r="C246" s="371">
        <f>'3.Income &amp; Expenditure Budget'!$E247</f>
        <v>0</v>
      </c>
      <c r="D246" s="114"/>
      <c r="E246" s="114"/>
      <c r="F246" s="114"/>
      <c r="G246" s="114"/>
      <c r="H246" s="114"/>
      <c r="I246" s="114"/>
      <c r="J246" s="114"/>
      <c r="K246" s="114"/>
      <c r="L246" s="114"/>
      <c r="M246" s="114"/>
      <c r="N246" s="114"/>
      <c r="O246" s="114"/>
    </row>
    <row r="247" spans="1:15" x14ac:dyDescent="0.25">
      <c r="A247" s="22">
        <v>7800</v>
      </c>
      <c r="B247" s="8" t="s">
        <v>518</v>
      </c>
      <c r="C247" s="371">
        <f>'3.Income &amp; Expenditure Budget'!$E248</f>
        <v>0</v>
      </c>
      <c r="D247" s="114"/>
      <c r="E247" s="114"/>
      <c r="F247" s="114"/>
      <c r="G247" s="114"/>
      <c r="H247" s="114"/>
      <c r="I247" s="114"/>
      <c r="J247" s="114"/>
      <c r="K247" s="114"/>
      <c r="L247" s="114"/>
      <c r="M247" s="114"/>
      <c r="N247" s="114"/>
      <c r="O247" s="114"/>
    </row>
    <row r="248" spans="1:15" ht="16.5" thickBot="1" x14ac:dyDescent="0.3">
      <c r="A248" s="23">
        <v>7850</v>
      </c>
      <c r="B248" s="9" t="s">
        <v>520</v>
      </c>
      <c r="C248" s="371">
        <f>'3.Income &amp; Expenditure Budget'!$E249</f>
        <v>0</v>
      </c>
      <c r="D248" s="114"/>
      <c r="E248" s="114"/>
      <c r="F248" s="114"/>
      <c r="G248" s="114"/>
      <c r="H248" s="114"/>
      <c r="I248" s="114"/>
      <c r="J248" s="114"/>
      <c r="K248" s="114"/>
      <c r="L248" s="114"/>
      <c r="M248" s="114"/>
      <c r="N248" s="114"/>
      <c r="O248" s="114"/>
    </row>
    <row r="249" spans="1:15" ht="16.5" thickBot="1" x14ac:dyDescent="0.3">
      <c r="A249" s="592" t="s">
        <v>521</v>
      </c>
      <c r="B249" s="565"/>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25">
      <c r="A250" s="31"/>
      <c r="B250" s="17"/>
      <c r="C250" s="372"/>
      <c r="D250" s="56"/>
      <c r="E250" s="56"/>
      <c r="F250" s="56"/>
      <c r="G250" s="56"/>
      <c r="H250" s="56"/>
      <c r="I250" s="56"/>
      <c r="J250" s="56"/>
      <c r="K250" s="56"/>
      <c r="L250" s="56"/>
      <c r="M250" s="56"/>
      <c r="N250" s="56"/>
      <c r="O250" s="56"/>
    </row>
    <row r="251" spans="1:15" x14ac:dyDescent="0.25">
      <c r="A251" s="588" t="s">
        <v>522</v>
      </c>
      <c r="B251" s="593"/>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5" thickBot="1" x14ac:dyDescent="0.3">
      <c r="A252" s="31"/>
      <c r="B252" s="17"/>
      <c r="C252" s="374"/>
      <c r="D252" s="57"/>
      <c r="E252" s="57"/>
      <c r="F252" s="57"/>
      <c r="G252" s="57"/>
      <c r="H252" s="57"/>
      <c r="I252" s="57"/>
      <c r="J252" s="57"/>
      <c r="K252" s="57"/>
      <c r="L252" s="57"/>
      <c r="M252" s="57"/>
      <c r="N252" s="57"/>
      <c r="O252" s="57"/>
    </row>
    <row r="253" spans="1:15" ht="16.5" thickBot="1" x14ac:dyDescent="0.3">
      <c r="A253" s="588" t="s">
        <v>524</v>
      </c>
      <c r="B253" s="589"/>
      <c r="C253" s="375">
        <f t="shared" ref="C253:O253" si="11">C121+C187+C212+C239+C249+C251</f>
        <v>6486.37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5" thickBot="1" x14ac:dyDescent="0.3">
      <c r="A254" s="31"/>
      <c r="B254" s="17"/>
      <c r="C254" s="367"/>
      <c r="D254" s="54"/>
      <c r="E254" s="54"/>
      <c r="F254" s="54"/>
      <c r="G254" s="54"/>
      <c r="H254" s="54"/>
      <c r="I254" s="54"/>
      <c r="J254" s="54"/>
      <c r="K254" s="54"/>
      <c r="L254" s="54"/>
      <c r="M254" s="54"/>
      <c r="N254" s="54"/>
      <c r="O254" s="54"/>
    </row>
    <row r="255" spans="1:15" ht="16.5" thickBot="1" x14ac:dyDescent="0.3">
      <c r="A255" s="590" t="s">
        <v>599</v>
      </c>
      <c r="B255" s="591"/>
      <c r="C255" s="376">
        <f t="shared" ref="C255:O255" si="12">C100-C253</f>
        <v>44900</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5" thickBot="1" x14ac:dyDescent="0.3"/>
    <row r="257" spans="1:15" ht="16.5" thickBot="1" x14ac:dyDescent="0.3">
      <c r="A257" s="571" t="s">
        <v>600</v>
      </c>
      <c r="B257" s="574"/>
      <c r="C257" s="580"/>
    </row>
    <row r="258" spans="1:15" ht="16.5" thickBot="1" x14ac:dyDescent="0.3">
      <c r="A258" s="571" t="s">
        <v>601</v>
      </c>
      <c r="B258" s="574"/>
      <c r="C258" s="580"/>
    </row>
    <row r="259" spans="1:15" x14ac:dyDescent="0.25">
      <c r="A259" s="22">
        <v>3900</v>
      </c>
      <c r="B259" s="8" t="s">
        <v>602</v>
      </c>
      <c r="C259" s="444"/>
      <c r="D259" s="114"/>
      <c r="E259" s="114"/>
      <c r="F259" s="114"/>
      <c r="G259" s="114"/>
      <c r="H259" s="114"/>
      <c r="I259" s="114"/>
      <c r="J259" s="114"/>
      <c r="K259" s="114"/>
      <c r="L259" s="114"/>
      <c r="M259" s="114" t="str">
        <f>IFERROR(VLOOKUP(ROWS($M$11:M259),$J$11:$J$248,2,0),"")</f>
        <v/>
      </c>
      <c r="N259" s="114"/>
      <c r="O259" s="114"/>
    </row>
    <row r="260" spans="1:15" x14ac:dyDescent="0.25">
      <c r="A260" s="22">
        <v>3901</v>
      </c>
      <c r="B260" s="8" t="s">
        <v>603</v>
      </c>
      <c r="C260" s="444"/>
      <c r="D260" s="114"/>
      <c r="E260" s="114"/>
      <c r="F260" s="114"/>
      <c r="G260" s="114"/>
      <c r="H260" s="114"/>
      <c r="I260" s="114"/>
      <c r="J260" s="114"/>
      <c r="K260" s="114"/>
      <c r="L260" s="114"/>
      <c r="M260" s="114" t="str">
        <f>IFERROR(VLOOKUP(ROWS($M$11:M260),$J$11:$J$248,2,0),"")</f>
        <v/>
      </c>
      <c r="N260" s="114"/>
      <c r="O260" s="114"/>
    </row>
    <row r="261" spans="1:15" x14ac:dyDescent="0.25">
      <c r="A261" s="22">
        <v>3902</v>
      </c>
      <c r="B261" s="8" t="s">
        <v>604</v>
      </c>
      <c r="C261" s="445"/>
      <c r="D261" s="114"/>
      <c r="E261" s="114"/>
      <c r="F261" s="114"/>
      <c r="G261" s="114"/>
      <c r="H261" s="114"/>
      <c r="I261" s="114"/>
      <c r="J261" s="114"/>
      <c r="K261" s="114"/>
      <c r="L261" s="114"/>
      <c r="M261" s="114" t="str">
        <f>IFERROR(VLOOKUP(ROWS($M$11:M261),$J$11:$J$248,2,0),"")</f>
        <v/>
      </c>
      <c r="N261" s="114"/>
      <c r="O261" s="114"/>
    </row>
    <row r="262" spans="1:15" x14ac:dyDescent="0.25">
      <c r="A262" s="22">
        <v>3903</v>
      </c>
      <c r="B262" s="8" t="s">
        <v>605</v>
      </c>
      <c r="C262" s="445"/>
      <c r="D262" s="114"/>
      <c r="E262" s="114"/>
      <c r="F262" s="114"/>
      <c r="G262" s="114"/>
      <c r="H262" s="114"/>
      <c r="I262" s="114"/>
      <c r="J262" s="114"/>
      <c r="K262" s="114"/>
      <c r="L262" s="114"/>
      <c r="M262" s="114" t="str">
        <f>IFERROR(VLOOKUP(ROWS($M$11:M262),$J$11:$J$248,2,0),"")</f>
        <v/>
      </c>
      <c r="N262" s="114"/>
      <c r="O262" s="114"/>
    </row>
    <row r="263" spans="1:15" x14ac:dyDescent="0.25">
      <c r="A263" s="22">
        <v>3904</v>
      </c>
      <c r="B263" s="8" t="s">
        <v>606</v>
      </c>
      <c r="C263" s="445"/>
      <c r="D263" s="114"/>
      <c r="E263" s="114"/>
      <c r="F263" s="114"/>
      <c r="G263" s="114"/>
      <c r="H263" s="114"/>
      <c r="I263" s="114"/>
      <c r="J263" s="114"/>
      <c r="K263" s="114"/>
      <c r="L263" s="114"/>
      <c r="M263" s="114" t="str">
        <f>IFERROR(VLOOKUP(ROWS($M$11:M263),$J$11:$J$248,2,0),"")</f>
        <v/>
      </c>
      <c r="N263" s="114"/>
      <c r="O263" s="114"/>
    </row>
    <row r="264" spans="1:15" x14ac:dyDescent="0.25">
      <c r="A264" s="22">
        <v>3905</v>
      </c>
      <c r="B264" s="8" t="s">
        <v>607</v>
      </c>
      <c r="C264" s="445"/>
      <c r="D264" s="114"/>
      <c r="E264" s="114"/>
      <c r="F264" s="114"/>
      <c r="G264" s="114"/>
      <c r="H264" s="114"/>
      <c r="I264" s="114"/>
      <c r="J264" s="114"/>
      <c r="K264" s="114"/>
      <c r="L264" s="114"/>
      <c r="M264" s="114" t="str">
        <f>IFERROR(VLOOKUP(ROWS($M$11:M264),$J$11:$J$248,2,0),"")</f>
        <v/>
      </c>
      <c r="N264" s="114"/>
      <c r="O264" s="114"/>
    </row>
    <row r="265" spans="1:15" x14ac:dyDescent="0.25">
      <c r="A265" s="22">
        <v>3907</v>
      </c>
      <c r="B265" s="8" t="s">
        <v>560</v>
      </c>
      <c r="C265" s="445"/>
      <c r="D265" s="114"/>
      <c r="E265" s="114"/>
      <c r="F265" s="114"/>
      <c r="G265" s="114"/>
      <c r="H265" s="114"/>
      <c r="I265" s="114"/>
      <c r="J265" s="114"/>
      <c r="K265" s="114"/>
      <c r="L265" s="114"/>
      <c r="M265" s="114"/>
      <c r="N265" s="114"/>
      <c r="O265" s="114"/>
    </row>
    <row r="266" spans="1:15" x14ac:dyDescent="0.25">
      <c r="A266" s="22">
        <v>3920</v>
      </c>
      <c r="B266" s="8" t="s">
        <v>608</v>
      </c>
      <c r="C266" s="445"/>
      <c r="D266" s="114"/>
      <c r="E266" s="114"/>
      <c r="F266" s="114"/>
      <c r="G266" s="114"/>
      <c r="H266" s="114"/>
      <c r="I266" s="114"/>
      <c r="J266" s="114"/>
      <c r="K266" s="114"/>
      <c r="L266" s="114"/>
      <c r="M266" s="114" t="str">
        <f>IFERROR(VLOOKUP(ROWS($M$11:M266),$J$11:$J$248,2,0),"")</f>
        <v/>
      </c>
      <c r="N266" s="114"/>
      <c r="O266" s="114"/>
    </row>
    <row r="267" spans="1:15" ht="16.5" thickBot="1" x14ac:dyDescent="0.3">
      <c r="A267" s="22">
        <v>3921</v>
      </c>
      <c r="B267" s="8" t="s">
        <v>609</v>
      </c>
      <c r="C267" s="446"/>
      <c r="D267" s="114"/>
      <c r="E267" s="114"/>
      <c r="F267" s="114"/>
      <c r="G267" s="114"/>
      <c r="H267" s="114"/>
      <c r="I267" s="114"/>
      <c r="J267" s="114"/>
      <c r="K267" s="114"/>
      <c r="L267" s="114"/>
      <c r="M267" s="114" t="str">
        <f>IFERROR(VLOOKUP(ROWS($M$11:M267),$J$11:$J$248,2,0),"")</f>
        <v/>
      </c>
      <c r="N267" s="114"/>
      <c r="O267" s="114"/>
    </row>
    <row r="268" spans="1:15" ht="16.5" thickBot="1" x14ac:dyDescent="0.3">
      <c r="A268" s="592" t="s">
        <v>610</v>
      </c>
      <c r="B268" s="565"/>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5" thickBot="1" x14ac:dyDescent="0.3">
      <c r="A269" s="571" t="s">
        <v>611</v>
      </c>
      <c r="B269" s="574"/>
      <c r="C269" s="580"/>
      <c r="D269" s="173"/>
      <c r="E269" s="173"/>
      <c r="F269" s="173"/>
      <c r="G269" s="173"/>
      <c r="H269" s="173"/>
      <c r="I269" s="173"/>
      <c r="J269" s="173"/>
      <c r="K269" s="173"/>
      <c r="L269" s="173"/>
      <c r="M269" s="173"/>
      <c r="N269" s="173"/>
      <c r="O269" s="173"/>
    </row>
    <row r="270" spans="1:15" x14ac:dyDescent="0.25">
      <c r="A270" s="22">
        <v>1401</v>
      </c>
      <c r="B270" s="8" t="s">
        <v>612</v>
      </c>
      <c r="C270" s="444"/>
      <c r="D270" s="114"/>
      <c r="E270" s="114"/>
      <c r="F270" s="114"/>
      <c r="G270" s="114"/>
      <c r="H270" s="114"/>
      <c r="I270" s="114"/>
      <c r="J270" s="114"/>
      <c r="K270" s="114"/>
      <c r="L270" s="114"/>
      <c r="M270" s="114" t="str">
        <f>IFERROR(VLOOKUP(ROWS($M$11:M270),$J$11:$J$248,2,0),"")</f>
        <v/>
      </c>
      <c r="N270" s="114"/>
      <c r="O270" s="114"/>
    </row>
    <row r="271" spans="1:15" x14ac:dyDescent="0.25">
      <c r="A271" s="22">
        <v>1421</v>
      </c>
      <c r="B271" s="8" t="s">
        <v>613</v>
      </c>
      <c r="C271" s="444"/>
      <c r="D271" s="114"/>
      <c r="E271" s="114"/>
      <c r="F271" s="114"/>
      <c r="G271" s="114"/>
      <c r="H271" s="114"/>
      <c r="I271" s="114"/>
      <c r="J271" s="114"/>
      <c r="K271" s="114"/>
      <c r="L271" s="114"/>
      <c r="M271" s="114" t="str">
        <f>IFERROR(VLOOKUP(ROWS($M$11:M271),$J$11:$J$248,2,0),"")</f>
        <v/>
      </c>
      <c r="N271" s="114"/>
      <c r="O271" s="114"/>
    </row>
    <row r="272" spans="1:15" ht="31.5" x14ac:dyDescent="0.25">
      <c r="A272" s="22">
        <v>1426</v>
      </c>
      <c r="B272" s="8" t="s">
        <v>614</v>
      </c>
      <c r="C272" s="445"/>
      <c r="D272" s="114"/>
      <c r="E272" s="114"/>
      <c r="F272" s="114"/>
      <c r="G272" s="114"/>
      <c r="H272" s="114"/>
      <c r="I272" s="114"/>
      <c r="J272" s="114"/>
      <c r="K272" s="114"/>
      <c r="L272" s="114"/>
      <c r="M272" s="114" t="str">
        <f>IFERROR(VLOOKUP(ROWS($M$11:M272),$J$11:$J$248,2,0),"")</f>
        <v/>
      </c>
      <c r="N272" s="114"/>
      <c r="O272" s="114"/>
    </row>
    <row r="273" spans="1:16" x14ac:dyDescent="0.25">
      <c r="A273" s="22">
        <v>1441</v>
      </c>
      <c r="B273" s="8" t="s">
        <v>615</v>
      </c>
      <c r="C273" s="445"/>
      <c r="D273" s="114"/>
      <c r="E273" s="114"/>
      <c r="F273" s="114"/>
      <c r="G273" s="114"/>
      <c r="H273" s="114"/>
      <c r="I273" s="114"/>
      <c r="J273" s="114"/>
      <c r="K273" s="114"/>
      <c r="L273" s="114"/>
      <c r="M273" s="114" t="str">
        <f>IFERROR(VLOOKUP(ROWS($M$11:M273),$J$11:$J$248,2,0),"")</f>
        <v/>
      </c>
      <c r="N273" s="114"/>
      <c r="O273" s="114"/>
    </row>
    <row r="274" spans="1:16" x14ac:dyDescent="0.25">
      <c r="A274" s="22">
        <v>1461</v>
      </c>
      <c r="B274" s="8" t="s">
        <v>616</v>
      </c>
      <c r="C274" s="445"/>
      <c r="D274" s="114"/>
      <c r="E274" s="114"/>
      <c r="F274" s="114"/>
      <c r="G274" s="114"/>
      <c r="H274" s="114"/>
      <c r="I274" s="114"/>
      <c r="J274" s="114"/>
      <c r="K274" s="114"/>
      <c r="L274" s="114"/>
      <c r="M274" s="114" t="str">
        <f>IFERROR(VLOOKUP(ROWS($M$11:M274),$J$11:$J$248,2,0),"")</f>
        <v/>
      </c>
      <c r="N274" s="114"/>
      <c r="O274" s="114"/>
    </row>
    <row r="275" spans="1:16" x14ac:dyDescent="0.25">
      <c r="A275" s="22">
        <v>1466</v>
      </c>
      <c r="B275" s="8" t="s">
        <v>617</v>
      </c>
      <c r="C275" s="445"/>
      <c r="D275" s="114"/>
      <c r="E275" s="114"/>
      <c r="F275" s="114"/>
      <c r="G275" s="114"/>
      <c r="H275" s="114"/>
      <c r="I275" s="114"/>
      <c r="J275" s="114"/>
      <c r="K275" s="114"/>
      <c r="L275" s="114"/>
      <c r="M275" s="114" t="str">
        <f>IFERROR(VLOOKUP(ROWS($M$11:M275),$J$11:$J$248,2,0),"")</f>
        <v/>
      </c>
      <c r="N275" s="114"/>
      <c r="O275" s="114"/>
    </row>
    <row r="276" spans="1:16" x14ac:dyDescent="0.25">
      <c r="A276" s="22">
        <v>1481</v>
      </c>
      <c r="B276" s="8" t="s">
        <v>618</v>
      </c>
      <c r="C276" s="444"/>
      <c r="D276" s="114"/>
      <c r="E276" s="114"/>
      <c r="F276" s="114"/>
      <c r="G276" s="114"/>
      <c r="H276" s="114"/>
      <c r="I276" s="114"/>
      <c r="J276" s="114"/>
      <c r="K276" s="114"/>
      <c r="L276" s="114"/>
      <c r="M276" s="114" t="str">
        <f>IFERROR(VLOOKUP(ROWS($M$11:M276),$J$11:$J$248,2,0),"")</f>
        <v/>
      </c>
      <c r="N276" s="114"/>
      <c r="O276" s="114"/>
    </row>
    <row r="277" spans="1:16" x14ac:dyDescent="0.25">
      <c r="A277" s="22">
        <v>3940</v>
      </c>
      <c r="B277" s="8" t="s">
        <v>619</v>
      </c>
      <c r="C277" s="444"/>
      <c r="D277" s="114"/>
      <c r="E277" s="114"/>
      <c r="F277" s="114"/>
      <c r="G277" s="114"/>
      <c r="H277" s="114"/>
      <c r="I277" s="114"/>
      <c r="J277" s="114"/>
      <c r="K277" s="114"/>
      <c r="L277" s="114"/>
      <c r="M277" s="114" t="str">
        <f>IFERROR(VLOOKUP(ROWS($M$11:M277),$J$11:$J$248,2,0),"")</f>
        <v/>
      </c>
      <c r="N277" s="114"/>
      <c r="O277" s="114"/>
    </row>
    <row r="278" spans="1:16" x14ac:dyDescent="0.25">
      <c r="A278" s="22">
        <v>3941</v>
      </c>
      <c r="B278" s="8" t="s">
        <v>620</v>
      </c>
      <c r="C278" s="445"/>
      <c r="D278" s="114"/>
      <c r="E278" s="114"/>
      <c r="F278" s="114"/>
      <c r="G278" s="114"/>
      <c r="H278" s="114"/>
      <c r="I278" s="114"/>
      <c r="J278" s="114"/>
      <c r="K278" s="114"/>
      <c r="L278" s="114"/>
      <c r="M278" s="114" t="str">
        <f>IFERROR(VLOOKUP(ROWS($M$11:M278),$J$11:$J$248,2,0),"")</f>
        <v/>
      </c>
      <c r="N278" s="114"/>
      <c r="O278" s="114"/>
    </row>
    <row r="279" spans="1:16" x14ac:dyDescent="0.25">
      <c r="A279" s="22">
        <v>3960</v>
      </c>
      <c r="B279" s="8" t="s">
        <v>621</v>
      </c>
      <c r="C279" s="445"/>
      <c r="D279" s="114"/>
      <c r="E279" s="114"/>
      <c r="F279" s="114"/>
      <c r="G279" s="114"/>
      <c r="H279" s="114"/>
      <c r="I279" s="114"/>
      <c r="J279" s="114"/>
      <c r="K279" s="114"/>
      <c r="L279" s="114"/>
      <c r="M279" s="114" t="str">
        <f>IFERROR(VLOOKUP(ROWS($M$11:M279),$J$11:$J$248,2,0),"")</f>
        <v/>
      </c>
      <c r="N279" s="114"/>
      <c r="O279" s="114"/>
    </row>
    <row r="280" spans="1:16" x14ac:dyDescent="0.25">
      <c r="A280" s="22">
        <v>3970</v>
      </c>
      <c r="B280" s="8" t="s">
        <v>622</v>
      </c>
      <c r="C280" s="445"/>
      <c r="D280" s="114"/>
      <c r="E280" s="114"/>
      <c r="F280" s="114"/>
      <c r="G280" s="114"/>
      <c r="H280" s="114"/>
      <c r="I280" s="114"/>
      <c r="J280" s="114"/>
      <c r="K280" s="114"/>
      <c r="L280" s="114"/>
      <c r="M280" s="114" t="str">
        <f>IFERROR(VLOOKUP(ROWS($M$11:M280),$J$11:$J$248,2,0),"")</f>
        <v/>
      </c>
      <c r="N280" s="114"/>
      <c r="O280" s="114"/>
    </row>
    <row r="281" spans="1:16" x14ac:dyDescent="0.25">
      <c r="A281" s="22">
        <v>3990</v>
      </c>
      <c r="B281" s="8" t="s">
        <v>623</v>
      </c>
      <c r="C281" s="445"/>
      <c r="D281" s="114"/>
      <c r="E281" s="114"/>
      <c r="F281" s="114"/>
      <c r="G281" s="114"/>
      <c r="H281" s="114"/>
      <c r="I281" s="114"/>
      <c r="J281" s="114"/>
      <c r="K281" s="114"/>
      <c r="L281" s="114"/>
      <c r="M281" s="114" t="str">
        <f>IFERROR(VLOOKUP(ROWS($M$11:M281),$J$11:$J$248,2,0),"")</f>
        <v/>
      </c>
      <c r="N281" s="114"/>
      <c r="O281" s="114"/>
    </row>
    <row r="282" spans="1:16" x14ac:dyDescent="0.25">
      <c r="A282" s="22">
        <v>3991</v>
      </c>
      <c r="B282" s="8" t="s">
        <v>624</v>
      </c>
      <c r="C282" s="445"/>
      <c r="D282" s="114"/>
      <c r="E282" s="114"/>
      <c r="F282" s="114"/>
      <c r="G282" s="114"/>
      <c r="H282" s="114"/>
      <c r="I282" s="114"/>
      <c r="J282" s="114"/>
      <c r="K282" s="114"/>
      <c r="L282" s="114"/>
      <c r="M282" s="114" t="str">
        <f>IFERROR(VLOOKUP(ROWS($M$11:M282),$J$11:$J$248,2,0),"")</f>
        <v/>
      </c>
      <c r="N282" s="114"/>
      <c r="O282" s="114"/>
    </row>
    <row r="283" spans="1:16" ht="16.5" thickBot="1" x14ac:dyDescent="0.3">
      <c r="A283" s="22">
        <v>3992</v>
      </c>
      <c r="B283" s="8" t="s">
        <v>625</v>
      </c>
      <c r="C283" s="445"/>
      <c r="D283" s="114"/>
      <c r="E283" s="114"/>
      <c r="F283" s="114"/>
      <c r="G283" s="114"/>
      <c r="H283" s="114"/>
      <c r="I283" s="114"/>
      <c r="J283" s="114"/>
      <c r="K283" s="114"/>
      <c r="L283" s="114"/>
      <c r="M283" s="114" t="str">
        <f>IFERROR(VLOOKUP(ROWS($M$11:M283),$J$11:$J$248,2,0),"")</f>
        <v/>
      </c>
      <c r="N283" s="114"/>
      <c r="O283" s="114"/>
    </row>
    <row r="284" spans="1:16" ht="16.5" thickBot="1" x14ac:dyDescent="0.3">
      <c r="A284" s="592" t="s">
        <v>626</v>
      </c>
      <c r="B284" s="565"/>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5" thickBot="1" x14ac:dyDescent="0.3">
      <c r="B285" s="108"/>
      <c r="C285" s="377"/>
      <c r="D285" s="18"/>
      <c r="E285" s="108"/>
      <c r="F285" s="101"/>
      <c r="G285" s="18"/>
      <c r="H285" s="108"/>
      <c r="I285" s="101"/>
      <c r="J285" s="18"/>
      <c r="K285" s="108"/>
      <c r="L285" s="101"/>
      <c r="M285" s="18"/>
      <c r="N285" s="108"/>
      <c r="O285" s="101"/>
      <c r="P285" s="18"/>
    </row>
    <row r="286" spans="1:16" ht="16.5" thickBot="1" x14ac:dyDescent="0.3">
      <c r="A286" s="590" t="s">
        <v>627</v>
      </c>
      <c r="B286" s="591"/>
      <c r="C286" s="376">
        <f>C255+C268-C284</f>
        <v>44900</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5" thickBot="1" x14ac:dyDescent="0.3">
      <c r="A287" s="18"/>
      <c r="B287" s="108"/>
      <c r="C287" s="377"/>
      <c r="D287" s="52"/>
      <c r="E287" s="52"/>
      <c r="F287" s="52"/>
      <c r="G287" s="52"/>
      <c r="H287" s="52"/>
      <c r="I287" s="52"/>
      <c r="J287" s="52"/>
      <c r="K287" s="52"/>
      <c r="L287" s="52"/>
      <c r="M287" s="52"/>
      <c r="N287" s="52"/>
      <c r="O287" s="52"/>
      <c r="P287" s="109"/>
    </row>
    <row r="288" spans="1:16" s="101" customFormat="1" ht="45" x14ac:dyDescent="0.25">
      <c r="A288" s="18"/>
      <c r="B288" s="108" t="s">
        <v>628</v>
      </c>
      <c r="C288" s="378" t="s">
        <v>629</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25">
      <c r="A289" s="18"/>
      <c r="B289" s="108"/>
      <c r="C289" s="377"/>
      <c r="D289" s="52"/>
      <c r="E289" s="52"/>
      <c r="F289" s="52"/>
      <c r="G289" s="52"/>
      <c r="H289" s="52"/>
      <c r="I289" s="52"/>
      <c r="J289" s="52"/>
      <c r="K289" s="52"/>
      <c r="L289" s="52"/>
      <c r="M289" s="52"/>
      <c r="N289" s="52"/>
      <c r="O289" s="52"/>
      <c r="P289" s="109"/>
    </row>
    <row r="290" spans="1:16" s="101" customFormat="1" x14ac:dyDescent="0.25">
      <c r="A290" s="18"/>
      <c r="B290" s="108" t="s">
        <v>630</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25">
      <c r="A294" s="107"/>
    </row>
    <row r="295" spans="1:16" x14ac:dyDescent="0.25">
      <c r="A295" s="107"/>
    </row>
    <row r="296" spans="1:16" x14ac:dyDescent="0.25">
      <c r="A296" s="107"/>
    </row>
    <row r="297" spans="1:16" x14ac:dyDescent="0.25">
      <c r="A297" s="107"/>
    </row>
  </sheetData>
  <mergeCells count="26">
    <mergeCell ref="A284:B284"/>
    <mergeCell ref="A286:B286"/>
    <mergeCell ref="A258:C258"/>
    <mergeCell ref="A257:C257"/>
    <mergeCell ref="A268:B268"/>
    <mergeCell ref="A269:C269"/>
    <mergeCell ref="A253:B253"/>
    <mergeCell ref="A255:B255"/>
    <mergeCell ref="A212:B212"/>
    <mergeCell ref="A214:C214"/>
    <mergeCell ref="A239:B239"/>
    <mergeCell ref="A241:C241"/>
    <mergeCell ref="A249:B249"/>
    <mergeCell ref="A251:B251"/>
    <mergeCell ref="A189:C189"/>
    <mergeCell ref="A1:C1"/>
    <mergeCell ref="A10:C10"/>
    <mergeCell ref="A44:C44"/>
    <mergeCell ref="A50:B50"/>
    <mergeCell ref="A52:C52"/>
    <mergeCell ref="A89:C89"/>
    <mergeCell ref="A100:B100"/>
    <mergeCell ref="A104:C104"/>
    <mergeCell ref="A121:B121"/>
    <mergeCell ref="A123:C123"/>
    <mergeCell ref="A187:B187"/>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zoomScale="107" zoomScaleNormal="107" workbookViewId="0">
      <selection activeCell="Q2" sqref="Q2"/>
    </sheetView>
  </sheetViews>
  <sheetFormatPr defaultRowHeight="15" x14ac:dyDescent="0.25"/>
  <cols>
    <col min="1" max="1" width="37" customWidth="1"/>
    <col min="2" max="2" width="45.28515625" customWidth="1"/>
    <col min="3" max="3" width="17.85546875" customWidth="1"/>
    <col min="4" max="4" width="45.7109375" customWidth="1"/>
    <col min="6" max="6" width="20.42578125" customWidth="1"/>
    <col min="7" max="7" width="17.5703125" customWidth="1"/>
    <col min="9" max="9" width="20.28515625" customWidth="1"/>
    <col min="10" max="10" width="15.85546875" customWidth="1"/>
    <col min="11" max="11" width="10.5703125" bestFit="1" customWidth="1"/>
    <col min="15" max="15" width="33.140625" customWidth="1"/>
  </cols>
  <sheetData>
    <row r="1" spans="1:15" ht="24" thickBot="1" x14ac:dyDescent="0.3">
      <c r="A1" s="567" t="s">
        <v>631</v>
      </c>
      <c r="B1" s="567"/>
      <c r="C1" s="567"/>
      <c r="F1" s="234" t="s">
        <v>632</v>
      </c>
      <c r="G1" s="235"/>
      <c r="H1" s="235"/>
      <c r="I1" s="235"/>
      <c r="J1" s="235"/>
      <c r="K1" s="235"/>
      <c r="L1" s="235"/>
      <c r="M1" s="235"/>
      <c r="N1" s="235"/>
      <c r="O1" s="236"/>
    </row>
    <row r="2" spans="1:15" ht="18.75" x14ac:dyDescent="0.3">
      <c r="A2" s="38" t="s">
        <v>92</v>
      </c>
      <c r="B2" s="40" t="str">
        <f>'1.Budget Preparation Info'!$B2</f>
        <v>2026/2027</v>
      </c>
      <c r="C2" s="52"/>
      <c r="F2" s="227" t="s">
        <v>633</v>
      </c>
      <c r="G2" s="228"/>
      <c r="H2" s="228"/>
      <c r="I2" s="228"/>
      <c r="J2" s="228"/>
      <c r="K2" s="228"/>
      <c r="L2" s="228"/>
      <c r="M2" s="228"/>
      <c r="N2" s="228"/>
      <c r="O2" s="237"/>
    </row>
    <row r="3" spans="1:15" ht="18.75" x14ac:dyDescent="0.3">
      <c r="A3" s="38" t="s">
        <v>634</v>
      </c>
      <c r="B3" s="35" t="str">
        <f>'1.Budget Preparation Info'!$B6</f>
        <v xml:space="preserve">Type school name </v>
      </c>
      <c r="C3" s="52"/>
      <c r="F3" s="227" t="s">
        <v>635</v>
      </c>
      <c r="G3" s="228"/>
      <c r="H3" s="228"/>
      <c r="I3" s="228"/>
      <c r="J3" s="228"/>
      <c r="K3" s="228"/>
      <c r="L3" s="228"/>
      <c r="M3" s="228"/>
      <c r="N3" s="228"/>
      <c r="O3" s="237"/>
    </row>
    <row r="4" spans="1:15" ht="18.75" x14ac:dyDescent="0.3">
      <c r="A4" s="38" t="s">
        <v>165</v>
      </c>
      <c r="B4" s="35" t="str">
        <f>'1.Budget Preparation Info'!$B7</f>
        <v>Type school address</v>
      </c>
      <c r="C4" s="52"/>
      <c r="F4" s="238"/>
      <c r="J4" s="239"/>
      <c r="O4" s="177"/>
    </row>
    <row r="5" spans="1:15" ht="18.75" x14ac:dyDescent="0.3">
      <c r="A5" s="38" t="s">
        <v>94</v>
      </c>
      <c r="B5" s="35" t="str">
        <f>'1.Budget Preparation Info'!$B8</f>
        <v>Type school roll no.</v>
      </c>
      <c r="C5" s="52"/>
      <c r="F5" s="240" t="s">
        <v>636</v>
      </c>
      <c r="G5" s="239" t="s">
        <v>637</v>
      </c>
      <c r="H5" s="239" t="s">
        <v>638</v>
      </c>
      <c r="O5" s="177"/>
    </row>
    <row r="6" spans="1:15" ht="25.5" customHeight="1" thickBot="1" x14ac:dyDescent="0.35">
      <c r="A6" s="39" t="s">
        <v>639</v>
      </c>
      <c r="B6" s="41" t="str">
        <f>'1.Budget Preparation Info'!B3</f>
        <v>Voluntary Secondary School: 
Non-DEIS/DEIS School Budget</v>
      </c>
      <c r="C6" s="53"/>
      <c r="F6" s="241">
        <f>SUM($D15:$D224)</f>
        <v>57872.740000000005</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57872.740000000005</v>
      </c>
      <c r="H6" t="b">
        <f>F6=G6</f>
        <v>1</v>
      </c>
      <c r="K6" s="232"/>
      <c r="O6" s="177"/>
    </row>
    <row r="7" spans="1:15" ht="25.5" customHeight="1" x14ac:dyDescent="0.25">
      <c r="A7" s="254" t="s">
        <v>640</v>
      </c>
      <c r="B7" s="255"/>
      <c r="C7" s="255"/>
      <c r="D7" s="256"/>
      <c r="F7" s="241"/>
      <c r="K7" s="232"/>
      <c r="O7" s="177"/>
    </row>
    <row r="8" spans="1:15" ht="18.75" customHeight="1" thickBot="1" x14ac:dyDescent="0.3">
      <c r="A8" s="257" t="s">
        <v>641</v>
      </c>
      <c r="B8" s="258"/>
      <c r="C8" s="258"/>
      <c r="D8" s="259"/>
      <c r="F8" s="241"/>
      <c r="K8" s="232"/>
      <c r="O8" s="177"/>
    </row>
    <row r="9" spans="1:15" ht="16.5" thickBot="1" x14ac:dyDescent="0.3">
      <c r="A9" s="260" t="s">
        <v>642</v>
      </c>
      <c r="B9" s="261"/>
      <c r="C9" s="261"/>
      <c r="D9" s="262"/>
      <c r="F9" s="242" t="s">
        <v>643</v>
      </c>
      <c r="O9" s="177"/>
    </row>
    <row r="10" spans="1:15" ht="16.5" thickBot="1" x14ac:dyDescent="0.3">
      <c r="A10" s="263" t="s">
        <v>644</v>
      </c>
      <c r="B10" s="264"/>
      <c r="C10" s="264"/>
      <c r="D10" s="265"/>
      <c r="F10" s="542"/>
    </row>
    <row r="11" spans="1:15" ht="19.5" thickBot="1" x14ac:dyDescent="0.3">
      <c r="A11" s="594"/>
      <c r="B11" s="594"/>
      <c r="C11" s="594"/>
      <c r="D11" s="594"/>
      <c r="F11" s="243"/>
      <c r="O11" s="245"/>
    </row>
    <row r="12" spans="1:15" ht="19.5" thickBot="1" x14ac:dyDescent="0.35">
      <c r="A12" s="246" t="s">
        <v>645</v>
      </c>
      <c r="B12" s="247" t="s">
        <v>646</v>
      </c>
      <c r="C12" s="248" t="s">
        <v>647</v>
      </c>
      <c r="D12" s="249" t="s">
        <v>648</v>
      </c>
      <c r="F12" s="243"/>
      <c r="O12" s="245"/>
    </row>
    <row r="13" spans="1:15" ht="19.5" thickBot="1" x14ac:dyDescent="0.35">
      <c r="A13" s="250" t="s">
        <v>649</v>
      </c>
      <c r="B13" s="251" t="s">
        <v>650</v>
      </c>
      <c r="C13" s="252" t="s">
        <v>651</v>
      </c>
      <c r="D13" s="253" t="s">
        <v>652</v>
      </c>
      <c r="F13" s="243"/>
      <c r="O13" s="245"/>
    </row>
    <row r="14" spans="1:15" ht="18.75" x14ac:dyDescent="0.3">
      <c r="A14" s="274" t="s">
        <v>653</v>
      </c>
      <c r="B14" s="274" t="s">
        <v>654</v>
      </c>
      <c r="C14" s="275" t="s">
        <v>655</v>
      </c>
      <c r="D14" s="276" t="s">
        <v>656</v>
      </c>
      <c r="F14" s="244"/>
      <c r="O14" s="245"/>
    </row>
    <row r="15" spans="1:15" ht="15.75" x14ac:dyDescent="0.25">
      <c r="A15" s="317">
        <v>3010</v>
      </c>
      <c r="B15" s="318" t="s">
        <v>592</v>
      </c>
      <c r="C15" s="277">
        <f>'3.Income &amp; Expenditure Budget'!$E12</f>
        <v>0</v>
      </c>
      <c r="D15" s="278">
        <f t="shared" ref="D15:D77" si="0">C15</f>
        <v>0</v>
      </c>
      <c r="E15" s="279"/>
      <c r="F15" s="280"/>
      <c r="G15" s="281"/>
      <c r="O15" s="177"/>
    </row>
    <row r="16" spans="1:15" ht="15.75" x14ac:dyDescent="0.25">
      <c r="A16" s="319">
        <v>3020</v>
      </c>
      <c r="B16" s="320" t="s">
        <v>173</v>
      </c>
      <c r="C16" s="277">
        <f>'3.Income &amp; Expenditure Budget'!$E13</f>
        <v>0</v>
      </c>
      <c r="D16" s="278">
        <f t="shared" si="0"/>
        <v>0</v>
      </c>
      <c r="F16" s="227"/>
      <c r="G16" s="282"/>
      <c r="O16" s="177"/>
    </row>
    <row r="17" spans="1:15" ht="15.75" x14ac:dyDescent="0.25">
      <c r="A17" s="319">
        <v>3021</v>
      </c>
      <c r="B17" s="320" t="s">
        <v>175</v>
      </c>
      <c r="C17" s="277">
        <f>'3.Income &amp; Expenditure Budget'!$E14</f>
        <v>0</v>
      </c>
      <c r="D17" s="278">
        <f t="shared" si="0"/>
        <v>0</v>
      </c>
      <c r="F17" s="227"/>
      <c r="G17" s="282"/>
      <c r="O17" s="177"/>
    </row>
    <row r="18" spans="1:15" ht="15.75" x14ac:dyDescent="0.25">
      <c r="A18" s="319">
        <v>3022</v>
      </c>
      <c r="B18" s="320" t="s">
        <v>657</v>
      </c>
      <c r="C18" s="277">
        <f>'3.Income &amp; Expenditure Budget'!$E15</f>
        <v>0</v>
      </c>
      <c r="D18" s="278">
        <f t="shared" si="0"/>
        <v>0</v>
      </c>
      <c r="F18" s="227"/>
      <c r="G18" s="282"/>
      <c r="O18" s="177"/>
    </row>
    <row r="19" spans="1:15" ht="15.75" x14ac:dyDescent="0.25">
      <c r="A19" s="319">
        <v>3030</v>
      </c>
      <c r="B19" s="320" t="s">
        <v>179</v>
      </c>
      <c r="C19" s="277">
        <f>'3.Income &amp; Expenditure Budget'!$E16</f>
        <v>0</v>
      </c>
      <c r="D19" s="278">
        <f t="shared" si="0"/>
        <v>0</v>
      </c>
      <c r="F19" s="227"/>
      <c r="G19" s="282"/>
      <c r="O19" s="177"/>
    </row>
    <row r="20" spans="1:15" ht="15.75" x14ac:dyDescent="0.25">
      <c r="A20" s="319">
        <v>3050</v>
      </c>
      <c r="B20" s="320" t="s">
        <v>181</v>
      </c>
      <c r="C20" s="277">
        <f>'3.Income &amp; Expenditure Budget'!$E17</f>
        <v>44900</v>
      </c>
      <c r="D20" s="226">
        <f t="shared" si="0"/>
        <v>44900</v>
      </c>
      <c r="F20" s="227"/>
      <c r="G20" s="282"/>
      <c r="O20" s="177"/>
    </row>
    <row r="21" spans="1:15" ht="15.75" x14ac:dyDescent="0.25">
      <c r="A21" s="310">
        <v>3100</v>
      </c>
      <c r="B21" s="311" t="s">
        <v>182</v>
      </c>
      <c r="C21" s="277">
        <f>'3.Income &amp; Expenditure Budget'!$E18</f>
        <v>0</v>
      </c>
      <c r="D21" s="226">
        <f t="shared" si="0"/>
        <v>0</v>
      </c>
      <c r="F21" s="227"/>
      <c r="G21" s="282"/>
      <c r="O21" s="177"/>
    </row>
    <row r="22" spans="1:15" ht="15.75" x14ac:dyDescent="0.25">
      <c r="A22" s="310">
        <v>3130</v>
      </c>
      <c r="B22" s="311" t="s">
        <v>184</v>
      </c>
      <c r="C22" s="277">
        <f>'3.Income &amp; Expenditure Budget'!$E19</f>
        <v>0</v>
      </c>
      <c r="D22" s="226">
        <f t="shared" si="0"/>
        <v>0</v>
      </c>
      <c r="F22" s="227"/>
      <c r="G22" s="282"/>
      <c r="O22" s="177"/>
    </row>
    <row r="23" spans="1:15" ht="15.75" x14ac:dyDescent="0.25">
      <c r="A23" s="308">
        <v>3140</v>
      </c>
      <c r="B23" s="353" t="s">
        <v>185</v>
      </c>
      <c r="C23" s="277">
        <f>'3.Income &amp; Expenditure Budget'!$E20</f>
        <v>0</v>
      </c>
      <c r="D23" s="226">
        <f t="shared" si="0"/>
        <v>0</v>
      </c>
      <c r="F23" s="227"/>
      <c r="G23" s="282"/>
      <c r="O23" s="177"/>
    </row>
    <row r="24" spans="1:15" ht="15.75" x14ac:dyDescent="0.25">
      <c r="A24" s="308">
        <v>3151</v>
      </c>
      <c r="B24" s="309" t="s">
        <v>187</v>
      </c>
      <c r="C24" s="277">
        <f>'3.Income &amp; Expenditure Budget'!$E21</f>
        <v>0</v>
      </c>
      <c r="D24" s="226">
        <f t="shared" si="0"/>
        <v>0</v>
      </c>
      <c r="F24" s="227"/>
      <c r="G24" s="282"/>
      <c r="O24" s="177"/>
    </row>
    <row r="25" spans="1:15" ht="15.75" x14ac:dyDescent="0.25">
      <c r="A25" s="308">
        <v>3152</v>
      </c>
      <c r="B25" s="309" t="s">
        <v>189</v>
      </c>
      <c r="C25" s="295">
        <f>'3.Income &amp; Expenditure Budget'!$E22</f>
        <v>4486.37</v>
      </c>
      <c r="D25" s="296">
        <f t="shared" si="0"/>
        <v>4486.37</v>
      </c>
      <c r="F25" s="227"/>
      <c r="G25" s="282"/>
      <c r="O25" s="177"/>
    </row>
    <row r="26" spans="1:15" ht="15.75" x14ac:dyDescent="0.25">
      <c r="A26" s="308">
        <v>3155</v>
      </c>
      <c r="B26" s="309" t="s">
        <v>191</v>
      </c>
      <c r="C26" s="277">
        <f>'3.Income &amp; Expenditure Budget'!$E23</f>
        <v>0</v>
      </c>
      <c r="D26" s="226">
        <f t="shared" si="0"/>
        <v>0</v>
      </c>
      <c r="F26" s="227"/>
      <c r="G26" s="282"/>
      <c r="O26" s="177"/>
    </row>
    <row r="27" spans="1:15" ht="15.75" x14ac:dyDescent="0.25">
      <c r="A27" s="308">
        <v>3170</v>
      </c>
      <c r="B27" s="309" t="s">
        <v>193</v>
      </c>
      <c r="C27" s="277">
        <f>'3.Income &amp; Expenditure Budget'!$E24</f>
        <v>0</v>
      </c>
      <c r="D27" s="226">
        <f t="shared" si="0"/>
        <v>0</v>
      </c>
      <c r="F27" s="227"/>
      <c r="G27" s="282"/>
      <c r="O27" s="177"/>
    </row>
    <row r="28" spans="1:15" ht="15.75" x14ac:dyDescent="0.25">
      <c r="A28" s="308">
        <v>3171</v>
      </c>
      <c r="B28" s="309" t="s">
        <v>134</v>
      </c>
      <c r="C28" s="277">
        <f>'3.Income &amp; Expenditure Budget'!$E25</f>
        <v>0</v>
      </c>
      <c r="D28" s="226">
        <f t="shared" si="0"/>
        <v>0</v>
      </c>
      <c r="F28" s="227"/>
      <c r="G28" s="282"/>
      <c r="O28" s="177"/>
    </row>
    <row r="29" spans="1:15" ht="15.75" x14ac:dyDescent="0.25">
      <c r="A29" s="308">
        <v>3190</v>
      </c>
      <c r="B29" s="309" t="s">
        <v>195</v>
      </c>
      <c r="C29" s="277">
        <f>'3.Income &amp; Expenditure Budget'!$E26</f>
        <v>0</v>
      </c>
      <c r="D29" s="226">
        <f t="shared" si="0"/>
        <v>0</v>
      </c>
      <c r="F29" s="227"/>
      <c r="G29" s="282"/>
      <c r="O29" s="177"/>
    </row>
    <row r="30" spans="1:15" ht="15.75" x14ac:dyDescent="0.25">
      <c r="A30" s="308">
        <v>3200</v>
      </c>
      <c r="B30" s="309" t="s">
        <v>197</v>
      </c>
      <c r="C30" s="277">
        <f>'3.Income &amp; Expenditure Budget'!$E27</f>
        <v>0</v>
      </c>
      <c r="D30" s="226">
        <f t="shared" si="0"/>
        <v>0</v>
      </c>
      <c r="F30" s="227"/>
      <c r="G30" s="282"/>
      <c r="O30" s="177"/>
    </row>
    <row r="31" spans="1:15" ht="15.75" x14ac:dyDescent="0.25">
      <c r="A31" s="308">
        <v>3210</v>
      </c>
      <c r="B31" s="309" t="s">
        <v>199</v>
      </c>
      <c r="C31" s="277">
        <f>'3.Income &amp; Expenditure Budget'!$E28</f>
        <v>0</v>
      </c>
      <c r="D31" s="226">
        <f t="shared" si="0"/>
        <v>0</v>
      </c>
      <c r="F31" s="227"/>
      <c r="G31" s="282"/>
      <c r="O31" s="177"/>
    </row>
    <row r="32" spans="1:15" ht="15.75" x14ac:dyDescent="0.25">
      <c r="A32" s="308">
        <v>3220</v>
      </c>
      <c r="B32" s="309" t="s">
        <v>133</v>
      </c>
      <c r="C32" s="277">
        <f>'3.Income &amp; Expenditure Budget'!$E29</f>
        <v>0</v>
      </c>
      <c r="D32" s="226">
        <f t="shared" si="0"/>
        <v>0</v>
      </c>
      <c r="F32" s="227"/>
      <c r="G32" s="282"/>
      <c r="O32" s="177"/>
    </row>
    <row r="33" spans="1:15" ht="15.75" x14ac:dyDescent="0.25">
      <c r="A33" s="308">
        <v>3230</v>
      </c>
      <c r="B33" s="309" t="s">
        <v>201</v>
      </c>
      <c r="C33" s="277">
        <f>'3.Income &amp; Expenditure Budget'!$E30</f>
        <v>2000</v>
      </c>
      <c r="D33" s="226">
        <f t="shared" si="0"/>
        <v>2000</v>
      </c>
      <c r="F33" s="227"/>
      <c r="G33" s="282"/>
      <c r="O33" s="177"/>
    </row>
    <row r="34" spans="1:15" ht="15.75" x14ac:dyDescent="0.25">
      <c r="A34" s="308">
        <v>3240</v>
      </c>
      <c r="B34" s="309" t="s">
        <v>203</v>
      </c>
      <c r="C34" s="277">
        <f>'3.Income &amp; Expenditure Budget'!$E31</f>
        <v>0</v>
      </c>
      <c r="D34" s="226">
        <f t="shared" si="0"/>
        <v>0</v>
      </c>
      <c r="F34" s="227"/>
      <c r="G34" s="282"/>
      <c r="O34" s="177"/>
    </row>
    <row r="35" spans="1:15" ht="15.75" x14ac:dyDescent="0.25">
      <c r="A35" s="308">
        <v>3245</v>
      </c>
      <c r="B35" s="309" t="s">
        <v>205</v>
      </c>
      <c r="C35" s="277">
        <f>'3.Income &amp; Expenditure Budget'!$E32</f>
        <v>0</v>
      </c>
      <c r="D35" s="226">
        <f t="shared" si="0"/>
        <v>0</v>
      </c>
      <c r="F35" s="227"/>
      <c r="G35" s="282"/>
      <c r="O35" s="177"/>
    </row>
    <row r="36" spans="1:15" ht="15.75" x14ac:dyDescent="0.25">
      <c r="A36" s="308">
        <v>3255</v>
      </c>
      <c r="B36" s="309" t="s">
        <v>206</v>
      </c>
      <c r="C36" s="277">
        <f>'3.Income &amp; Expenditure Budget'!$E33</f>
        <v>0</v>
      </c>
      <c r="D36" s="226">
        <f t="shared" si="0"/>
        <v>0</v>
      </c>
      <c r="F36" s="227"/>
      <c r="G36" s="282"/>
      <c r="O36" s="177"/>
    </row>
    <row r="37" spans="1:15" ht="15.75" x14ac:dyDescent="0.25">
      <c r="A37" s="308">
        <v>3260</v>
      </c>
      <c r="B37" s="309" t="s">
        <v>208</v>
      </c>
      <c r="C37" s="277">
        <f>'3.Income &amp; Expenditure Budget'!$E34</f>
        <v>0</v>
      </c>
      <c r="D37" s="226">
        <f t="shared" si="0"/>
        <v>0</v>
      </c>
      <c r="F37" s="227"/>
      <c r="G37" s="282"/>
      <c r="O37" s="177"/>
    </row>
    <row r="38" spans="1:15" ht="15.75" x14ac:dyDescent="0.25">
      <c r="A38" s="308">
        <v>3270</v>
      </c>
      <c r="B38" s="309" t="s">
        <v>210</v>
      </c>
      <c r="C38" s="277">
        <f>'3.Income &amp; Expenditure Budget'!$E35</f>
        <v>0</v>
      </c>
      <c r="D38" s="226">
        <f t="shared" si="0"/>
        <v>0</v>
      </c>
      <c r="F38" s="227"/>
      <c r="G38" s="282"/>
      <c r="O38" s="177"/>
    </row>
    <row r="39" spans="1:15" ht="15.75" x14ac:dyDescent="0.25">
      <c r="A39" s="308">
        <v>3275</v>
      </c>
      <c r="B39" s="309" t="s">
        <v>212</v>
      </c>
      <c r="C39" s="277">
        <f>'3.Income &amp; Expenditure Budget'!$E36</f>
        <v>0</v>
      </c>
      <c r="D39" s="226">
        <f t="shared" si="0"/>
        <v>0</v>
      </c>
      <c r="F39" s="227"/>
      <c r="G39" s="282"/>
      <c r="O39" s="177"/>
    </row>
    <row r="40" spans="1:15" ht="15.75" x14ac:dyDescent="0.25">
      <c r="A40" s="308">
        <v>3276</v>
      </c>
      <c r="B40" s="309" t="s">
        <v>214</v>
      </c>
      <c r="C40" s="277">
        <f>'3.Income &amp; Expenditure Budget'!$E37</f>
        <v>0</v>
      </c>
      <c r="D40" s="226">
        <f t="shared" si="0"/>
        <v>0</v>
      </c>
      <c r="F40" s="227"/>
      <c r="G40" s="282"/>
      <c r="O40" s="177"/>
    </row>
    <row r="41" spans="1:15" ht="15.75" x14ac:dyDescent="0.25">
      <c r="A41" s="312">
        <v>3277</v>
      </c>
      <c r="B41" s="313" t="s">
        <v>216</v>
      </c>
      <c r="C41" s="277">
        <f>'3.Income &amp; Expenditure Budget'!$E38</f>
        <v>0</v>
      </c>
      <c r="D41" s="226">
        <f t="shared" si="0"/>
        <v>0</v>
      </c>
      <c r="F41" s="227"/>
      <c r="G41" s="282"/>
      <c r="O41" s="177"/>
    </row>
    <row r="42" spans="1:15" ht="15.75" x14ac:dyDescent="0.25">
      <c r="A42" s="312">
        <v>3290</v>
      </c>
      <c r="B42" s="314" t="s">
        <v>218</v>
      </c>
      <c r="C42" s="291">
        <f>'3.Income &amp; Expenditure Budget'!$E39</f>
        <v>0</v>
      </c>
      <c r="D42" s="292">
        <f t="shared" si="0"/>
        <v>0</v>
      </c>
      <c r="F42" s="227"/>
      <c r="G42" s="282"/>
    </row>
    <row r="43" spans="1:15" ht="15.75" x14ac:dyDescent="0.25">
      <c r="A43" s="312">
        <v>3292</v>
      </c>
      <c r="B43" s="313" t="s">
        <v>220</v>
      </c>
      <c r="C43" s="225">
        <f>'3.Income &amp; Expenditure Budget'!$E40</f>
        <v>0</v>
      </c>
      <c r="D43" s="226">
        <f t="shared" si="0"/>
        <v>0</v>
      </c>
      <c r="F43" s="227"/>
      <c r="G43" s="282"/>
      <c r="O43" s="177"/>
    </row>
    <row r="44" spans="1:15" ht="15.75" x14ac:dyDescent="0.25">
      <c r="A44" s="308">
        <v>3293</v>
      </c>
      <c r="B44" s="309" t="s">
        <v>222</v>
      </c>
      <c r="C44" s="277">
        <f>'3.Income &amp; Expenditure Budget'!$E41</f>
        <v>0</v>
      </c>
      <c r="D44" s="226">
        <f t="shared" si="0"/>
        <v>0</v>
      </c>
      <c r="F44" s="227"/>
      <c r="G44" s="282"/>
      <c r="O44" s="177"/>
    </row>
    <row r="45" spans="1:15" s="34" customFormat="1" ht="16.5" thickBot="1" x14ac:dyDescent="0.3">
      <c r="A45" s="315">
        <v>3294</v>
      </c>
      <c r="B45" s="316" t="s">
        <v>224</v>
      </c>
      <c r="C45" s="283">
        <f>'3.Income &amp; Expenditure Budget'!$E42</f>
        <v>0</v>
      </c>
      <c r="D45" s="284">
        <f t="shared" si="0"/>
        <v>0</v>
      </c>
      <c r="F45" s="230">
        <f>SUM(D15:D45)</f>
        <v>51386.37</v>
      </c>
      <c r="G45" s="285">
        <f>'3.Income &amp; Expenditure Budget'!$E43</f>
        <v>51386.37</v>
      </c>
      <c r="H45" s="34" t="b">
        <f>F45=G45</f>
        <v>1</v>
      </c>
      <c r="O45" s="231"/>
    </row>
    <row r="46" spans="1:15" ht="15.75" x14ac:dyDescent="0.25">
      <c r="A46" s="308">
        <v>3295</v>
      </c>
      <c r="B46" s="309" t="s">
        <v>228</v>
      </c>
      <c r="C46" s="225">
        <f>'3.Income &amp; Expenditure Budget'!$E46</f>
        <v>0</v>
      </c>
      <c r="D46" s="226">
        <f t="shared" si="0"/>
        <v>0</v>
      </c>
      <c r="F46" s="227"/>
      <c r="G46" s="282"/>
      <c r="O46" s="177"/>
    </row>
    <row r="47" spans="1:15" ht="15.75" x14ac:dyDescent="0.25">
      <c r="A47" s="308">
        <v>3296</v>
      </c>
      <c r="B47" s="309" t="s">
        <v>230</v>
      </c>
      <c r="C47" s="225">
        <f>'3.Income &amp; Expenditure Budget'!$E47</f>
        <v>0</v>
      </c>
      <c r="D47" s="226">
        <f t="shared" si="0"/>
        <v>0</v>
      </c>
      <c r="F47" s="227"/>
      <c r="G47" s="282"/>
      <c r="O47" s="177"/>
    </row>
    <row r="48" spans="1:15" ht="15.75" x14ac:dyDescent="0.25">
      <c r="A48" s="308">
        <v>3297</v>
      </c>
      <c r="B48" s="309" t="s">
        <v>232</v>
      </c>
      <c r="C48" s="225">
        <f>'3.Income &amp; Expenditure Budget'!$E48</f>
        <v>0</v>
      </c>
      <c r="D48" s="226">
        <f t="shared" si="0"/>
        <v>0</v>
      </c>
      <c r="F48" s="227"/>
      <c r="G48" s="282"/>
      <c r="O48" s="177"/>
    </row>
    <row r="49" spans="1:15" ht="15.75" x14ac:dyDescent="0.25">
      <c r="A49" s="308">
        <v>3298</v>
      </c>
      <c r="B49" s="309" t="s">
        <v>234</v>
      </c>
      <c r="C49" s="225">
        <f>'3.Income &amp; Expenditure Budget'!$E49</f>
        <v>0</v>
      </c>
      <c r="D49" s="226">
        <f t="shared" si="0"/>
        <v>0</v>
      </c>
      <c r="F49" s="227"/>
      <c r="G49" s="282"/>
      <c r="O49" s="177"/>
    </row>
    <row r="50" spans="1:15" s="34" customFormat="1" ht="16.5" thickBot="1" x14ac:dyDescent="0.3">
      <c r="A50" s="315">
        <v>3299</v>
      </c>
      <c r="B50" s="316" t="s">
        <v>658</v>
      </c>
      <c r="C50" s="286">
        <f>'3.Income &amp; Expenditure Budget'!$E50</f>
        <v>0</v>
      </c>
      <c r="D50" s="284">
        <f t="shared" si="0"/>
        <v>0</v>
      </c>
      <c r="F50" s="230">
        <f>SUM(D46:D50)</f>
        <v>0</v>
      </c>
      <c r="G50" s="287">
        <f>'3.Income &amp; Expenditure Budget'!$E51</f>
        <v>0</v>
      </c>
      <c r="H50" s="34" t="b">
        <f>F50=G50</f>
        <v>1</v>
      </c>
      <c r="O50" s="231"/>
    </row>
    <row r="51" spans="1:15" ht="15.75" x14ac:dyDescent="0.25">
      <c r="A51" s="288">
        <v>3300</v>
      </c>
      <c r="B51" s="12" t="s">
        <v>240</v>
      </c>
      <c r="C51" s="225">
        <f>'3.Income &amp; Expenditure Budget'!$E54</f>
        <v>0</v>
      </c>
      <c r="D51" s="226">
        <f t="shared" si="0"/>
        <v>0</v>
      </c>
      <c r="F51" s="227"/>
      <c r="G51" s="282"/>
      <c r="O51" s="177"/>
    </row>
    <row r="52" spans="1:15" ht="15.75" x14ac:dyDescent="0.25">
      <c r="A52" s="31">
        <v>3310</v>
      </c>
      <c r="B52" s="8" t="s">
        <v>242</v>
      </c>
      <c r="C52" s="225">
        <f>'3.Income &amp; Expenditure Budget'!$E55</f>
        <v>0</v>
      </c>
      <c r="D52" s="226">
        <f t="shared" si="0"/>
        <v>0</v>
      </c>
      <c r="F52" s="227"/>
      <c r="G52" s="282"/>
      <c r="O52" s="177"/>
    </row>
    <row r="53" spans="1:15" ht="31.5" x14ac:dyDescent="0.25">
      <c r="A53" s="31">
        <v>3330</v>
      </c>
      <c r="B53" s="8" t="s">
        <v>244</v>
      </c>
      <c r="C53" s="225">
        <f>'3.Income &amp; Expenditure Budget'!$E56</f>
        <v>0</v>
      </c>
      <c r="D53" s="226">
        <f t="shared" si="0"/>
        <v>0</v>
      </c>
      <c r="F53" s="227"/>
      <c r="G53" s="282"/>
      <c r="O53" s="177"/>
    </row>
    <row r="54" spans="1:15" ht="15.75" x14ac:dyDescent="0.25">
      <c r="A54" s="31">
        <v>3335</v>
      </c>
      <c r="B54" s="8" t="s">
        <v>246</v>
      </c>
      <c r="C54" s="225">
        <f>'3.Income &amp; Expenditure Budget'!$E57</f>
        <v>0</v>
      </c>
      <c r="D54" s="226">
        <f t="shared" si="0"/>
        <v>0</v>
      </c>
      <c r="F54" s="227"/>
      <c r="G54" s="282"/>
      <c r="O54" s="177"/>
    </row>
    <row r="55" spans="1:15" ht="15.75" x14ac:dyDescent="0.25">
      <c r="A55" s="31">
        <v>3350</v>
      </c>
      <c r="B55" s="8" t="s">
        <v>248</v>
      </c>
      <c r="C55" s="225">
        <f>'3.Income &amp; Expenditure Budget'!$E58</f>
        <v>0</v>
      </c>
      <c r="D55" s="226">
        <f t="shared" si="0"/>
        <v>0</v>
      </c>
      <c r="F55" s="227"/>
      <c r="G55" s="282"/>
      <c r="O55" s="177"/>
    </row>
    <row r="56" spans="1:15" ht="15.75" x14ac:dyDescent="0.25">
      <c r="A56" s="31">
        <v>3370</v>
      </c>
      <c r="B56" s="8" t="s">
        <v>250</v>
      </c>
      <c r="C56" s="225">
        <f>'3.Income &amp; Expenditure Budget'!$E59</f>
        <v>0</v>
      </c>
      <c r="D56" s="226">
        <f t="shared" si="0"/>
        <v>0</v>
      </c>
      <c r="F56" s="227"/>
      <c r="G56" s="282"/>
      <c r="O56" s="177"/>
    </row>
    <row r="57" spans="1:15" ht="15.75" x14ac:dyDescent="0.25">
      <c r="A57" s="31">
        <v>3375</v>
      </c>
      <c r="B57" s="8" t="s">
        <v>252</v>
      </c>
      <c r="C57" s="225">
        <f>'3.Income &amp; Expenditure Budget'!$E60</f>
        <v>0</v>
      </c>
      <c r="D57" s="226">
        <f t="shared" si="0"/>
        <v>0</v>
      </c>
      <c r="F57" s="227"/>
      <c r="G57" s="282"/>
      <c r="O57" s="177"/>
    </row>
    <row r="58" spans="1:15" ht="15.75" x14ac:dyDescent="0.25">
      <c r="A58" s="31">
        <v>3380</v>
      </c>
      <c r="B58" s="8" t="s">
        <v>254</v>
      </c>
      <c r="C58" s="225">
        <f>'3.Income &amp; Expenditure Budget'!$E61</f>
        <v>0</v>
      </c>
      <c r="D58" s="226">
        <f t="shared" si="0"/>
        <v>0</v>
      </c>
      <c r="F58" s="227"/>
      <c r="G58" s="282"/>
      <c r="O58" s="177"/>
    </row>
    <row r="59" spans="1:15" ht="15.75" x14ac:dyDescent="0.25">
      <c r="A59" s="31">
        <v>3390</v>
      </c>
      <c r="B59" s="8" t="s">
        <v>256</v>
      </c>
      <c r="C59" s="225">
        <f>'3.Income &amp; Expenditure Budget'!$E62</f>
        <v>0</v>
      </c>
      <c r="D59" s="226">
        <f t="shared" si="0"/>
        <v>0</v>
      </c>
      <c r="F59" s="227"/>
      <c r="G59" s="282"/>
      <c r="O59" s="177"/>
    </row>
    <row r="60" spans="1:15" ht="15.75" x14ac:dyDescent="0.25">
      <c r="A60" s="31">
        <v>3395</v>
      </c>
      <c r="B60" s="8" t="s">
        <v>258</v>
      </c>
      <c r="C60" s="225">
        <f>'3.Income &amp; Expenditure Budget'!$E63</f>
        <v>0</v>
      </c>
      <c r="D60" s="226">
        <f t="shared" si="0"/>
        <v>0</v>
      </c>
      <c r="F60" s="227"/>
      <c r="G60" s="282"/>
      <c r="O60" s="177"/>
    </row>
    <row r="61" spans="1:15" ht="15.75" x14ac:dyDescent="0.25">
      <c r="A61" s="31">
        <v>3410</v>
      </c>
      <c r="B61" s="8" t="s">
        <v>260</v>
      </c>
      <c r="C61" s="225">
        <f>'3.Income &amp; Expenditure Budget'!$E64</f>
        <v>0</v>
      </c>
      <c r="D61" s="226">
        <f t="shared" si="0"/>
        <v>0</v>
      </c>
      <c r="F61" s="227"/>
      <c r="G61" s="282"/>
      <c r="O61" s="177"/>
    </row>
    <row r="62" spans="1:15" ht="15.75" x14ac:dyDescent="0.25">
      <c r="A62" s="31">
        <v>3420</v>
      </c>
      <c r="B62" s="8" t="s">
        <v>262</v>
      </c>
      <c r="C62" s="225">
        <f>'3.Income &amp; Expenditure Budget'!$E65</f>
        <v>0</v>
      </c>
      <c r="D62" s="226">
        <f t="shared" si="0"/>
        <v>0</v>
      </c>
      <c r="F62" s="227"/>
      <c r="G62" s="282"/>
      <c r="O62" s="177"/>
    </row>
    <row r="63" spans="1:15" ht="15.75" x14ac:dyDescent="0.25">
      <c r="A63" s="31">
        <v>3430</v>
      </c>
      <c r="B63" s="8" t="s">
        <v>264</v>
      </c>
      <c r="C63" s="225">
        <f>'3.Income &amp; Expenditure Budget'!$E66</f>
        <v>0</v>
      </c>
      <c r="D63" s="226">
        <f t="shared" si="0"/>
        <v>0</v>
      </c>
      <c r="F63" s="227"/>
      <c r="G63" s="282"/>
      <c r="O63" s="177"/>
    </row>
    <row r="64" spans="1:15" ht="15.75" x14ac:dyDescent="0.25">
      <c r="A64" s="31">
        <v>3440</v>
      </c>
      <c r="B64" s="8" t="s">
        <v>266</v>
      </c>
      <c r="C64" s="225">
        <f>'3.Income &amp; Expenditure Budget'!$E67</f>
        <v>0</v>
      </c>
      <c r="D64" s="226">
        <f t="shared" si="0"/>
        <v>0</v>
      </c>
      <c r="F64" s="227"/>
      <c r="G64" s="282"/>
      <c r="O64" s="177"/>
    </row>
    <row r="65" spans="1:15" ht="15.75" x14ac:dyDescent="0.25">
      <c r="A65" s="31">
        <v>3450</v>
      </c>
      <c r="B65" s="8" t="s">
        <v>268</v>
      </c>
      <c r="C65" s="225">
        <f>'3.Income &amp; Expenditure Budget'!$E68</f>
        <v>0</v>
      </c>
      <c r="D65" s="226">
        <f t="shared" si="0"/>
        <v>0</v>
      </c>
      <c r="F65" s="227"/>
      <c r="G65" s="282"/>
      <c r="O65" s="177"/>
    </row>
    <row r="66" spans="1:15" ht="15.75" x14ac:dyDescent="0.25">
      <c r="A66" s="31">
        <v>3460</v>
      </c>
      <c r="B66" s="8" t="s">
        <v>269</v>
      </c>
      <c r="C66" s="225">
        <f>'3.Income &amp; Expenditure Budget'!$E69</f>
        <v>0</v>
      </c>
      <c r="D66" s="226">
        <f t="shared" si="0"/>
        <v>0</v>
      </c>
      <c r="F66" s="227"/>
      <c r="G66" s="282"/>
      <c r="O66" s="177"/>
    </row>
    <row r="67" spans="1:15" ht="15.75" x14ac:dyDescent="0.25">
      <c r="A67" s="31">
        <v>3490</v>
      </c>
      <c r="B67" s="8" t="s">
        <v>270</v>
      </c>
      <c r="C67" s="225">
        <f>'3.Income &amp; Expenditure Budget'!$E70</f>
        <v>0</v>
      </c>
      <c r="D67" s="226">
        <f t="shared" si="0"/>
        <v>0</v>
      </c>
      <c r="F67" s="227"/>
      <c r="G67" s="282"/>
      <c r="O67" s="177"/>
    </row>
    <row r="68" spans="1:15" ht="15.75" x14ac:dyDescent="0.25">
      <c r="A68" s="31">
        <v>3495</v>
      </c>
      <c r="B68" s="8" t="s">
        <v>271</v>
      </c>
      <c r="C68" s="225">
        <f>'3.Income &amp; Expenditure Budget'!$E71</f>
        <v>0</v>
      </c>
      <c r="D68" s="226">
        <f t="shared" si="0"/>
        <v>0</v>
      </c>
      <c r="F68" s="227"/>
      <c r="G68" s="282"/>
      <c r="O68" s="177"/>
    </row>
    <row r="69" spans="1:15" ht="15.75" x14ac:dyDescent="0.25">
      <c r="A69" s="31">
        <v>3500</v>
      </c>
      <c r="B69" s="8" t="s">
        <v>273</v>
      </c>
      <c r="C69" s="225">
        <f>'3.Income &amp; Expenditure Budget'!$E72</f>
        <v>0</v>
      </c>
      <c r="D69" s="226">
        <f t="shared" si="0"/>
        <v>0</v>
      </c>
      <c r="F69" s="227"/>
      <c r="G69" s="282"/>
      <c r="O69" s="177"/>
    </row>
    <row r="70" spans="1:15" ht="15.75" x14ac:dyDescent="0.25">
      <c r="A70" s="31">
        <v>3510</v>
      </c>
      <c r="B70" s="8" t="s">
        <v>274</v>
      </c>
      <c r="C70" s="225">
        <f>'3.Income &amp; Expenditure Budget'!$E73</f>
        <v>0</v>
      </c>
      <c r="D70" s="226">
        <f t="shared" si="0"/>
        <v>0</v>
      </c>
      <c r="F70" s="227"/>
      <c r="G70" s="282"/>
      <c r="O70" s="177"/>
    </row>
    <row r="71" spans="1:15" ht="15.75" x14ac:dyDescent="0.25">
      <c r="A71" s="31">
        <v>3511</v>
      </c>
      <c r="B71" s="8" t="s">
        <v>276</v>
      </c>
      <c r="C71" s="225">
        <f>'3.Income &amp; Expenditure Budget'!$E74</f>
        <v>0</v>
      </c>
      <c r="D71" s="226">
        <f t="shared" si="0"/>
        <v>0</v>
      </c>
      <c r="F71" s="227"/>
      <c r="G71" s="282"/>
      <c r="O71" s="177"/>
    </row>
    <row r="72" spans="1:15" ht="15.75" x14ac:dyDescent="0.25">
      <c r="A72" s="31">
        <v>3520</v>
      </c>
      <c r="B72" s="8" t="s">
        <v>278</v>
      </c>
      <c r="C72" s="225">
        <f>'3.Income &amp; Expenditure Budget'!$E75</f>
        <v>0</v>
      </c>
      <c r="D72" s="226">
        <f t="shared" si="0"/>
        <v>0</v>
      </c>
      <c r="F72" s="227"/>
      <c r="G72" s="282"/>
      <c r="O72" s="177"/>
    </row>
    <row r="73" spans="1:15" ht="15.75" x14ac:dyDescent="0.25">
      <c r="A73" s="31">
        <v>3530</v>
      </c>
      <c r="B73" s="8" t="s">
        <v>280</v>
      </c>
      <c r="C73" s="225">
        <f>'3.Income &amp; Expenditure Budget'!$E76</f>
        <v>0</v>
      </c>
      <c r="D73" s="226">
        <f t="shared" si="0"/>
        <v>0</v>
      </c>
      <c r="F73" s="227"/>
      <c r="G73" s="282"/>
      <c r="O73" s="177"/>
    </row>
    <row r="74" spans="1:15" ht="15.75" x14ac:dyDescent="0.25">
      <c r="A74" s="31">
        <v>3531</v>
      </c>
      <c r="B74" s="8" t="s">
        <v>282</v>
      </c>
      <c r="C74" s="225">
        <f>'3.Income &amp; Expenditure Budget'!$E77</f>
        <v>0</v>
      </c>
      <c r="D74" s="226">
        <f t="shared" si="0"/>
        <v>0</v>
      </c>
      <c r="F74" s="227"/>
      <c r="G74" s="282"/>
      <c r="O74" s="177"/>
    </row>
    <row r="75" spans="1:15" ht="15.75" x14ac:dyDescent="0.25">
      <c r="A75" s="31">
        <v>3535</v>
      </c>
      <c r="B75" s="8" t="s">
        <v>284</v>
      </c>
      <c r="C75" s="225">
        <f>'3.Income &amp; Expenditure Budget'!$E78</f>
        <v>0</v>
      </c>
      <c r="D75" s="226">
        <f t="shared" si="0"/>
        <v>0</v>
      </c>
      <c r="F75" s="227"/>
      <c r="G75" s="282"/>
      <c r="O75" s="177"/>
    </row>
    <row r="76" spans="1:15" ht="15.75" x14ac:dyDescent="0.25">
      <c r="A76" s="31">
        <v>3540</v>
      </c>
      <c r="B76" s="8" t="s">
        <v>286</v>
      </c>
      <c r="C76" s="225">
        <f>'3.Income &amp; Expenditure Budget'!$E79</f>
        <v>0</v>
      </c>
      <c r="D76" s="226">
        <f t="shared" si="0"/>
        <v>0</v>
      </c>
      <c r="F76" s="227"/>
      <c r="G76" s="282"/>
      <c r="O76" s="177"/>
    </row>
    <row r="77" spans="1:15" ht="15.75" x14ac:dyDescent="0.25">
      <c r="A77" s="31">
        <v>3545</v>
      </c>
      <c r="B77" s="8" t="s">
        <v>288</v>
      </c>
      <c r="C77" s="225">
        <f>'3.Income &amp; Expenditure Budget'!$E80</f>
        <v>0</v>
      </c>
      <c r="D77" s="226">
        <f t="shared" si="0"/>
        <v>0</v>
      </c>
      <c r="F77" s="227"/>
      <c r="G77" s="282"/>
      <c r="I77" s="228"/>
    </row>
    <row r="78" spans="1:15" ht="15.75" x14ac:dyDescent="0.25">
      <c r="A78" s="31">
        <v>3550</v>
      </c>
      <c r="B78" s="8" t="s">
        <v>290</v>
      </c>
      <c r="C78" s="225">
        <f>'3.Income &amp; Expenditure Budget'!$E81</f>
        <v>0</v>
      </c>
      <c r="D78" s="226">
        <f t="shared" ref="D78:D150" si="1">C78</f>
        <v>0</v>
      </c>
      <c r="F78" s="227"/>
      <c r="G78" s="282"/>
      <c r="O78" s="177"/>
    </row>
    <row r="79" spans="1:15" ht="15.75" x14ac:dyDescent="0.25">
      <c r="A79" s="31">
        <v>3570</v>
      </c>
      <c r="B79" s="8" t="s">
        <v>292</v>
      </c>
      <c r="C79" s="225">
        <f>'3.Income &amp; Expenditure Budget'!$E82</f>
        <v>0</v>
      </c>
      <c r="D79" s="226">
        <f t="shared" si="1"/>
        <v>0</v>
      </c>
      <c r="F79" s="227"/>
      <c r="G79" s="282"/>
      <c r="O79" s="177"/>
    </row>
    <row r="80" spans="1:15" ht="15.75" x14ac:dyDescent="0.25">
      <c r="A80" s="31">
        <v>3572</v>
      </c>
      <c r="B80" s="8" t="s">
        <v>293</v>
      </c>
      <c r="C80" s="225">
        <f>'3.Income &amp; Expenditure Budget'!$E83</f>
        <v>0</v>
      </c>
      <c r="D80" s="226">
        <f t="shared" si="1"/>
        <v>0</v>
      </c>
      <c r="F80" s="227"/>
      <c r="G80" s="282"/>
      <c r="O80" s="177"/>
    </row>
    <row r="81" spans="1:15" ht="15.75" x14ac:dyDescent="0.25">
      <c r="A81" s="31">
        <v>3573</v>
      </c>
      <c r="B81" s="8" t="s">
        <v>294</v>
      </c>
      <c r="C81" s="225">
        <f>'3.Income &amp; Expenditure Budget'!$E84</f>
        <v>0</v>
      </c>
      <c r="D81" s="226">
        <f t="shared" si="1"/>
        <v>0</v>
      </c>
      <c r="F81" s="227"/>
      <c r="G81" s="282"/>
      <c r="O81" s="177"/>
    </row>
    <row r="82" spans="1:15" ht="15.75" x14ac:dyDescent="0.25">
      <c r="A82" s="31">
        <v>3574</v>
      </c>
      <c r="B82" s="8" t="s">
        <v>295</v>
      </c>
      <c r="C82" s="225">
        <f>'3.Income &amp; Expenditure Budget'!$E85</f>
        <v>0</v>
      </c>
      <c r="D82" s="226">
        <f t="shared" si="1"/>
        <v>0</v>
      </c>
      <c r="F82" s="227"/>
      <c r="G82" s="282"/>
      <c r="O82" s="177"/>
    </row>
    <row r="83" spans="1:15" ht="15.75" x14ac:dyDescent="0.25">
      <c r="A83" s="31">
        <v>3575</v>
      </c>
      <c r="B83" s="8" t="s">
        <v>297</v>
      </c>
      <c r="C83" s="225">
        <f>'3.Income &amp; Expenditure Budget'!$E86</f>
        <v>0</v>
      </c>
      <c r="D83" s="226">
        <f t="shared" si="1"/>
        <v>0</v>
      </c>
      <c r="F83" s="227"/>
      <c r="G83" s="282"/>
      <c r="O83" s="177"/>
    </row>
    <row r="84" spans="1:15" s="34" customFormat="1" ht="16.5" thickBot="1" x14ac:dyDescent="0.3">
      <c r="A84" s="289">
        <v>3580</v>
      </c>
      <c r="B84" s="9" t="s">
        <v>299</v>
      </c>
      <c r="C84" s="286">
        <f>'3.Income &amp; Expenditure Budget'!$E87</f>
        <v>0</v>
      </c>
      <c r="D84" s="284">
        <f t="shared" si="1"/>
        <v>0</v>
      </c>
      <c r="F84" s="230">
        <f>SUM(D51:D84)</f>
        <v>0</v>
      </c>
      <c r="G84" s="287">
        <f>'3.Income &amp; Expenditure Budget'!$E88</f>
        <v>0</v>
      </c>
      <c r="H84" s="34" t="b">
        <f>F84=G84</f>
        <v>1</v>
      </c>
      <c r="O84" s="231"/>
    </row>
    <row r="85" spans="1:15" ht="15.75" x14ac:dyDescent="0.25">
      <c r="A85" s="288">
        <v>3650</v>
      </c>
      <c r="B85" s="12" t="s">
        <v>303</v>
      </c>
      <c r="C85" s="225">
        <f>'3.Income &amp; Expenditure Budget'!$E91</f>
        <v>0</v>
      </c>
      <c r="D85" s="226">
        <f t="shared" si="1"/>
        <v>0</v>
      </c>
      <c r="F85" s="229"/>
      <c r="G85" s="282"/>
      <c r="O85" s="177"/>
    </row>
    <row r="86" spans="1:15" ht="15.75" x14ac:dyDescent="0.25">
      <c r="A86" s="31">
        <v>3700</v>
      </c>
      <c r="B86" s="8" t="s">
        <v>304</v>
      </c>
      <c r="C86" s="225">
        <f>'3.Income &amp; Expenditure Budget'!$E92</f>
        <v>0</v>
      </c>
      <c r="D86" s="226">
        <f t="shared" si="1"/>
        <v>0</v>
      </c>
      <c r="F86" s="227"/>
      <c r="G86" s="282"/>
      <c r="O86" s="177"/>
    </row>
    <row r="87" spans="1:15" ht="15.75" x14ac:dyDescent="0.25">
      <c r="A87" s="31">
        <v>3770</v>
      </c>
      <c r="B87" s="8" t="s">
        <v>305</v>
      </c>
      <c r="C87" s="225">
        <f>'3.Income &amp; Expenditure Budget'!$E93</f>
        <v>0</v>
      </c>
      <c r="D87" s="226">
        <f t="shared" si="1"/>
        <v>0</v>
      </c>
      <c r="F87" s="227"/>
      <c r="G87" s="282"/>
      <c r="O87" s="177"/>
    </row>
    <row r="88" spans="1:15" ht="15.75" x14ac:dyDescent="0.25">
      <c r="A88" s="31">
        <v>3800</v>
      </c>
      <c r="B88" s="8" t="s">
        <v>307</v>
      </c>
      <c r="C88" s="225">
        <f>'3.Income &amp; Expenditure Budget'!$E94</f>
        <v>0</v>
      </c>
      <c r="D88" s="226">
        <f t="shared" si="1"/>
        <v>0</v>
      </c>
      <c r="F88" s="227"/>
      <c r="G88" s="282"/>
      <c r="O88" s="177"/>
    </row>
    <row r="89" spans="1:15" ht="15.75" x14ac:dyDescent="0.25">
      <c r="A89" s="31">
        <v>3850</v>
      </c>
      <c r="B89" s="8" t="s">
        <v>309</v>
      </c>
      <c r="C89" s="225">
        <f>'3.Income &amp; Expenditure Budget'!$E95</f>
        <v>0</v>
      </c>
      <c r="D89" s="226">
        <f t="shared" si="1"/>
        <v>0</v>
      </c>
      <c r="F89" s="227"/>
      <c r="G89" s="282"/>
      <c r="O89" s="177"/>
    </row>
    <row r="90" spans="1:15" ht="15.75" x14ac:dyDescent="0.25">
      <c r="A90" s="31">
        <v>3851</v>
      </c>
      <c r="B90" s="8" t="s">
        <v>310</v>
      </c>
      <c r="C90" s="225">
        <f>'3.Income &amp; Expenditure Budget'!$E96</f>
        <v>0</v>
      </c>
      <c r="D90" s="226">
        <f t="shared" si="1"/>
        <v>0</v>
      </c>
      <c r="F90" s="227"/>
      <c r="G90" s="282"/>
      <c r="O90" s="177"/>
    </row>
    <row r="91" spans="1:15" ht="15.75" x14ac:dyDescent="0.25">
      <c r="A91" s="31">
        <v>3852</v>
      </c>
      <c r="B91" s="8" t="s">
        <v>659</v>
      </c>
      <c r="C91" s="225">
        <f>'3.Income &amp; Expenditure Budget'!$E97</f>
        <v>0</v>
      </c>
      <c r="D91" s="226">
        <f t="shared" si="1"/>
        <v>0</v>
      </c>
      <c r="F91" s="227"/>
      <c r="G91" s="282"/>
      <c r="O91" s="177"/>
    </row>
    <row r="92" spans="1:15" s="34" customFormat="1" ht="32.25" thickBot="1" x14ac:dyDescent="0.3">
      <c r="A92" s="289">
        <v>3853</v>
      </c>
      <c r="B92" s="9" t="s">
        <v>660</v>
      </c>
      <c r="C92" s="286">
        <f>'3.Income &amp; Expenditure Budget'!$E98</f>
        <v>0</v>
      </c>
      <c r="D92" s="284">
        <f t="shared" si="1"/>
        <v>0</v>
      </c>
      <c r="F92" s="230">
        <f>SUM(D85:D92)</f>
        <v>0</v>
      </c>
      <c r="G92" s="287">
        <f>'3.Income &amp; Expenditure Budget'!E99</f>
        <v>0</v>
      </c>
      <c r="H92" s="34" t="b">
        <f>F92=G92</f>
        <v>1</v>
      </c>
      <c r="O92" s="231"/>
    </row>
    <row r="93" spans="1:15" ht="15.75" x14ac:dyDescent="0.25">
      <c r="A93" s="21">
        <v>4110</v>
      </c>
      <c r="B93" s="7" t="s">
        <v>320</v>
      </c>
      <c r="C93" s="225">
        <f>'3.Income &amp; Expenditure Budget'!E106</f>
        <v>0</v>
      </c>
      <c r="D93" s="226">
        <f t="shared" si="1"/>
        <v>0</v>
      </c>
      <c r="F93" s="227"/>
      <c r="G93" s="282"/>
      <c r="O93" s="177"/>
    </row>
    <row r="94" spans="1:15" ht="15.75" x14ac:dyDescent="0.25">
      <c r="A94" s="22">
        <v>4111</v>
      </c>
      <c r="B94" s="8" t="s">
        <v>322</v>
      </c>
      <c r="C94" s="225">
        <f>'3.Income &amp; Expenditure Budget'!E107</f>
        <v>0</v>
      </c>
      <c r="D94" s="226">
        <f t="shared" si="1"/>
        <v>0</v>
      </c>
      <c r="F94" s="227"/>
      <c r="G94" s="282"/>
      <c r="O94" s="177"/>
    </row>
    <row r="95" spans="1:15" ht="15.75" x14ac:dyDescent="0.25">
      <c r="A95" s="22">
        <v>4112</v>
      </c>
      <c r="B95" s="8" t="s">
        <v>324</v>
      </c>
      <c r="C95" s="225">
        <f>'3.Income &amp; Expenditure Budget'!E108</f>
        <v>0</v>
      </c>
      <c r="D95" s="226">
        <f t="shared" si="1"/>
        <v>0</v>
      </c>
      <c r="F95" s="227"/>
      <c r="G95" s="282"/>
      <c r="O95" s="177"/>
    </row>
    <row r="96" spans="1:15" ht="15.75" x14ac:dyDescent="0.25">
      <c r="A96" s="22">
        <v>4113</v>
      </c>
      <c r="B96" s="44" t="s">
        <v>326</v>
      </c>
      <c r="C96" s="225">
        <f>'3.Income &amp; Expenditure Budget'!E109</f>
        <v>4486.37</v>
      </c>
      <c r="D96" s="226">
        <f t="shared" si="1"/>
        <v>4486.37</v>
      </c>
      <c r="F96" s="227"/>
      <c r="G96" s="282"/>
      <c r="O96" s="177"/>
    </row>
    <row r="97" spans="1:56" ht="15.75" x14ac:dyDescent="0.25">
      <c r="A97" s="22">
        <v>4150</v>
      </c>
      <c r="B97" s="8" t="s">
        <v>328</v>
      </c>
      <c r="C97" s="225">
        <f>'3.Income &amp; Expenditure Budget'!E110</f>
        <v>0</v>
      </c>
      <c r="D97" s="226">
        <f t="shared" si="1"/>
        <v>0</v>
      </c>
      <c r="F97" s="227"/>
      <c r="G97" s="282"/>
      <c r="O97" s="177"/>
    </row>
    <row r="98" spans="1:56" ht="15.75" x14ac:dyDescent="0.25">
      <c r="A98" s="22">
        <v>4155</v>
      </c>
      <c r="B98" s="8" t="s">
        <v>330</v>
      </c>
      <c r="C98" s="225">
        <f>'3.Income &amp; Expenditure Budget'!E111</f>
        <v>0</v>
      </c>
      <c r="D98" s="226">
        <f t="shared" si="1"/>
        <v>0</v>
      </c>
      <c r="F98" s="227"/>
      <c r="G98" s="282"/>
      <c r="O98" s="177"/>
    </row>
    <row r="99" spans="1:56" ht="15.75" x14ac:dyDescent="0.25">
      <c r="A99" s="22">
        <v>4170</v>
      </c>
      <c r="B99" s="8" t="s">
        <v>332</v>
      </c>
      <c r="C99" s="225">
        <f>'3.Income &amp; Expenditure Budget'!E112</f>
        <v>0</v>
      </c>
      <c r="D99" s="226">
        <f t="shared" si="1"/>
        <v>0</v>
      </c>
      <c r="F99" s="227"/>
      <c r="G99" s="282"/>
      <c r="O99" s="177"/>
    </row>
    <row r="100" spans="1:56" ht="15.75" x14ac:dyDescent="0.25">
      <c r="A100" s="22">
        <v>4180</v>
      </c>
      <c r="B100" s="8" t="s">
        <v>333</v>
      </c>
      <c r="C100" s="225">
        <f>'3.Income &amp; Expenditure Budget'!E113</f>
        <v>0</v>
      </c>
      <c r="D100" s="226">
        <f t="shared" si="1"/>
        <v>0</v>
      </c>
      <c r="F100" s="227"/>
      <c r="G100" s="282"/>
      <c r="O100" s="177"/>
    </row>
    <row r="101" spans="1:56" ht="15.75" x14ac:dyDescent="0.25">
      <c r="A101" s="22">
        <v>4181</v>
      </c>
      <c r="B101" s="8" t="s">
        <v>334</v>
      </c>
      <c r="C101" s="225">
        <f>'3.Income &amp; Expenditure Budget'!E114</f>
        <v>0</v>
      </c>
      <c r="D101" s="226">
        <f t="shared" si="1"/>
        <v>0</v>
      </c>
      <c r="F101" s="227"/>
      <c r="G101" s="282"/>
      <c r="O101" s="177"/>
    </row>
    <row r="102" spans="1:56" ht="15.75" x14ac:dyDescent="0.25">
      <c r="A102" s="22">
        <v>4190</v>
      </c>
      <c r="B102" s="8" t="s">
        <v>335</v>
      </c>
      <c r="C102" s="225">
        <f>'3.Income &amp; Expenditure Budget'!E115</f>
        <v>0</v>
      </c>
      <c r="D102" s="226">
        <f t="shared" si="1"/>
        <v>0</v>
      </c>
      <c r="F102" s="227"/>
      <c r="G102" s="282"/>
      <c r="O102" s="177"/>
    </row>
    <row r="103" spans="1:56" ht="15.75" x14ac:dyDescent="0.25">
      <c r="A103" s="22">
        <v>4191</v>
      </c>
      <c r="B103" s="8" t="s">
        <v>336</v>
      </c>
      <c r="C103" s="225">
        <f>'3.Income &amp; Expenditure Budget'!E116</f>
        <v>0</v>
      </c>
      <c r="D103" s="226">
        <f t="shared" si="1"/>
        <v>0</v>
      </c>
      <c r="F103" s="227"/>
      <c r="G103" s="282"/>
      <c r="O103" s="177"/>
    </row>
    <row r="104" spans="1:56" ht="15.75" x14ac:dyDescent="0.25">
      <c r="A104" s="22">
        <v>4196</v>
      </c>
      <c r="B104" s="8" t="s">
        <v>337</v>
      </c>
      <c r="C104" s="225">
        <f>'3.Income &amp; Expenditure Budget'!E117</f>
        <v>0</v>
      </c>
      <c r="D104" s="292">
        <f t="shared" si="1"/>
        <v>0</v>
      </c>
      <c r="F104" s="227"/>
      <c r="G104" s="282"/>
      <c r="O104" s="177"/>
    </row>
    <row r="105" spans="1:56" ht="15.75" x14ac:dyDescent="0.25">
      <c r="A105" s="25">
        <v>4198</v>
      </c>
      <c r="B105" s="11" t="s">
        <v>339</v>
      </c>
      <c r="C105" s="355">
        <f>'3.Income &amp; Expenditure Budget'!E118</f>
        <v>0</v>
      </c>
      <c r="D105" s="342">
        <f t="shared" si="1"/>
        <v>0</v>
      </c>
      <c r="F105" s="227"/>
      <c r="G105" s="282"/>
      <c r="O105" s="177"/>
    </row>
    <row r="106" spans="1:56" s="34" customFormat="1" ht="16.5" thickBot="1" x14ac:dyDescent="0.3">
      <c r="A106" s="324">
        <v>4199</v>
      </c>
      <c r="B106" s="325" t="s">
        <v>340</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25" x14ac:dyDescent="0.3">
      <c r="A107" s="335">
        <v>4200</v>
      </c>
      <c r="B107" s="343" t="s">
        <v>661</v>
      </c>
      <c r="C107" s="341">
        <f>'3.Income &amp; Expenditure Budget'!E120</f>
        <v>0</v>
      </c>
      <c r="D107" s="342">
        <f t="shared" si="1"/>
        <v>0</v>
      </c>
      <c r="F107" s="227"/>
      <c r="G107" s="290"/>
      <c r="O107" s="177"/>
    </row>
    <row r="108" spans="1:56" ht="18" thickBot="1" x14ac:dyDescent="0.35">
      <c r="A108" s="344">
        <v>4201</v>
      </c>
      <c r="B108" s="345" t="s">
        <v>595</v>
      </c>
      <c r="C108" s="346">
        <f>'3.Income &amp; Expenditure Budget'!E121</f>
        <v>0</v>
      </c>
      <c r="D108" s="356">
        <f t="shared" si="1"/>
        <v>0</v>
      </c>
      <c r="E108" s="347"/>
      <c r="F108" s="348">
        <f>SUM(D93:D108)</f>
        <v>4486.37</v>
      </c>
      <c r="G108" s="349">
        <f>'3.Income &amp; Expenditure Budget'!E122</f>
        <v>4486.37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75" x14ac:dyDescent="0.25">
      <c r="A109" s="26">
        <v>4310</v>
      </c>
      <c r="B109" s="12" t="s">
        <v>348</v>
      </c>
      <c r="C109" s="225">
        <f>'3.Income &amp; Expenditure Budget'!E125</f>
        <v>0</v>
      </c>
      <c r="D109" s="226">
        <f t="shared" si="1"/>
        <v>0</v>
      </c>
      <c r="F109" s="227"/>
      <c r="G109" s="282"/>
      <c r="O109" s="177"/>
    </row>
    <row r="110" spans="1:56" ht="47.25" x14ac:dyDescent="0.25">
      <c r="A110" s="22">
        <v>4311</v>
      </c>
      <c r="B110" s="8" t="s">
        <v>596</v>
      </c>
      <c r="C110" s="225">
        <f>'3.Income &amp; Expenditure Budget'!E126</f>
        <v>0</v>
      </c>
      <c r="D110" s="226">
        <f t="shared" si="1"/>
        <v>0</v>
      </c>
      <c r="F110" s="227"/>
      <c r="G110" s="282"/>
      <c r="O110" s="177"/>
    </row>
    <row r="111" spans="1:56" ht="15.75" x14ac:dyDescent="0.25">
      <c r="A111" s="22">
        <v>4315</v>
      </c>
      <c r="B111" s="8" t="s">
        <v>352</v>
      </c>
      <c r="C111" s="225">
        <f>'3.Income &amp; Expenditure Budget'!E127</f>
        <v>0</v>
      </c>
      <c r="D111" s="226">
        <f t="shared" si="1"/>
        <v>0</v>
      </c>
      <c r="F111" s="227"/>
      <c r="G111" s="282"/>
      <c r="O111" s="177"/>
    </row>
    <row r="112" spans="1:56" ht="15.75" x14ac:dyDescent="0.25">
      <c r="A112" s="22">
        <v>4330</v>
      </c>
      <c r="B112" s="8" t="s">
        <v>354</v>
      </c>
      <c r="C112" s="225">
        <f>'3.Income &amp; Expenditure Budget'!E128</f>
        <v>0</v>
      </c>
      <c r="D112" s="226">
        <f t="shared" si="1"/>
        <v>0</v>
      </c>
      <c r="F112" s="227"/>
      <c r="G112" s="282"/>
      <c r="O112" s="177"/>
    </row>
    <row r="113" spans="1:15" ht="15.75" x14ac:dyDescent="0.25">
      <c r="A113" s="22">
        <v>4350</v>
      </c>
      <c r="B113" s="8" t="s">
        <v>355</v>
      </c>
      <c r="C113" s="225">
        <f>'3.Income &amp; Expenditure Budget'!E129</f>
        <v>0</v>
      </c>
      <c r="D113" s="226">
        <f t="shared" si="1"/>
        <v>0</v>
      </c>
      <c r="F113" s="227"/>
      <c r="G113" s="282"/>
      <c r="O113" s="177"/>
    </row>
    <row r="114" spans="1:15" ht="15.75" x14ac:dyDescent="0.25">
      <c r="A114" s="22">
        <v>4370</v>
      </c>
      <c r="B114" s="8" t="s">
        <v>356</v>
      </c>
      <c r="C114" s="225">
        <f>'3.Income &amp; Expenditure Budget'!E130</f>
        <v>0</v>
      </c>
      <c r="D114" s="226">
        <f t="shared" si="1"/>
        <v>0</v>
      </c>
      <c r="F114" s="227"/>
      <c r="G114" s="282"/>
      <c r="O114" s="177"/>
    </row>
    <row r="115" spans="1:15" ht="15.75" x14ac:dyDescent="0.25">
      <c r="A115" s="22">
        <v>4390</v>
      </c>
      <c r="B115" s="8" t="s">
        <v>357</v>
      </c>
      <c r="C115" s="225">
        <f>'3.Income &amp; Expenditure Budget'!E131</f>
        <v>0</v>
      </c>
      <c r="D115" s="226">
        <f t="shared" si="1"/>
        <v>0</v>
      </c>
      <c r="F115" s="227"/>
      <c r="G115" s="282"/>
      <c r="O115" s="177"/>
    </row>
    <row r="116" spans="1:15" ht="15.75" x14ac:dyDescent="0.25">
      <c r="A116" s="22">
        <v>4410</v>
      </c>
      <c r="B116" s="8" t="s">
        <v>358</v>
      </c>
      <c r="C116" s="225">
        <f>'3.Income &amp; Expenditure Budget'!E132</f>
        <v>2000</v>
      </c>
      <c r="D116" s="226">
        <f t="shared" si="1"/>
        <v>2000</v>
      </c>
      <c r="F116" s="227"/>
      <c r="G116" s="282"/>
      <c r="O116" s="177"/>
    </row>
    <row r="117" spans="1:15" ht="15.75" x14ac:dyDescent="0.25">
      <c r="A117" s="22">
        <v>4420</v>
      </c>
      <c r="B117" s="8" t="s">
        <v>360</v>
      </c>
      <c r="C117" s="225">
        <f>'3.Income &amp; Expenditure Budget'!E133</f>
        <v>0</v>
      </c>
      <c r="D117" s="226">
        <f t="shared" si="1"/>
        <v>0</v>
      </c>
      <c r="F117" s="227"/>
      <c r="G117" s="282"/>
      <c r="O117" s="177"/>
    </row>
    <row r="118" spans="1:15" ht="15.75" x14ac:dyDescent="0.25">
      <c r="A118" s="22">
        <v>4430</v>
      </c>
      <c r="B118" s="8" t="s">
        <v>362</v>
      </c>
      <c r="C118" s="225">
        <f>'3.Income &amp; Expenditure Budget'!E134</f>
        <v>0</v>
      </c>
      <c r="D118" s="226">
        <f t="shared" si="1"/>
        <v>0</v>
      </c>
      <c r="F118" s="227"/>
      <c r="G118" s="282"/>
      <c r="O118" s="177"/>
    </row>
    <row r="119" spans="1:15" ht="15.75" x14ac:dyDescent="0.25">
      <c r="A119" s="22">
        <v>4450</v>
      </c>
      <c r="B119" s="8" t="s">
        <v>363</v>
      </c>
      <c r="C119" s="225">
        <f>'3.Income &amp; Expenditure Budget'!E135</f>
        <v>0</v>
      </c>
      <c r="D119" s="226">
        <f t="shared" si="1"/>
        <v>0</v>
      </c>
      <c r="F119" s="227"/>
      <c r="G119" s="282"/>
      <c r="O119" s="177"/>
    </row>
    <row r="120" spans="1:15" ht="15.75" x14ac:dyDescent="0.25">
      <c r="A120" s="22">
        <v>4470</v>
      </c>
      <c r="B120" s="8" t="s">
        <v>364</v>
      </c>
      <c r="C120" s="225">
        <f>'3.Income &amp; Expenditure Budget'!E136</f>
        <v>0</v>
      </c>
      <c r="D120" s="226">
        <f t="shared" si="1"/>
        <v>0</v>
      </c>
      <c r="F120" s="227"/>
      <c r="G120" s="282"/>
      <c r="O120" s="177"/>
    </row>
    <row r="121" spans="1:15" ht="15.75" x14ac:dyDescent="0.25">
      <c r="A121" s="22">
        <v>4490</v>
      </c>
      <c r="B121" s="8" t="s">
        <v>597</v>
      </c>
      <c r="C121" s="225">
        <f>'3.Income &amp; Expenditure Budget'!E137</f>
        <v>0</v>
      </c>
      <c r="D121" s="226">
        <f t="shared" si="1"/>
        <v>0</v>
      </c>
      <c r="F121" s="227"/>
      <c r="G121" s="282"/>
      <c r="O121" s="177"/>
    </row>
    <row r="122" spans="1:15" ht="15.75" x14ac:dyDescent="0.25">
      <c r="A122" s="22">
        <v>4540</v>
      </c>
      <c r="B122" s="8" t="s">
        <v>367</v>
      </c>
      <c r="C122" s="225">
        <f>'3.Income &amp; Expenditure Budget'!E138</f>
        <v>0</v>
      </c>
      <c r="D122" s="226">
        <f>C122</f>
        <v>0</v>
      </c>
      <c r="F122" s="227"/>
      <c r="G122" s="282"/>
      <c r="O122" s="177"/>
    </row>
    <row r="123" spans="1:15" ht="15.75" x14ac:dyDescent="0.25">
      <c r="A123" s="22">
        <v>4550</v>
      </c>
      <c r="B123" s="8" t="s">
        <v>369</v>
      </c>
      <c r="C123" s="225">
        <f>'3.Income &amp; Expenditure Budget'!E139</f>
        <v>0</v>
      </c>
      <c r="D123" s="226">
        <f t="shared" si="1"/>
        <v>0</v>
      </c>
      <c r="F123" s="227"/>
      <c r="G123" s="282"/>
      <c r="O123" s="177"/>
    </row>
    <row r="124" spans="1:15" ht="15.75" x14ac:dyDescent="0.25">
      <c r="A124" s="22">
        <v>4570</v>
      </c>
      <c r="B124" s="8" t="s">
        <v>371</v>
      </c>
      <c r="C124" s="225">
        <f>'3.Income &amp; Expenditure Budget'!E140</f>
        <v>0</v>
      </c>
      <c r="D124" s="226">
        <f t="shared" si="1"/>
        <v>0</v>
      </c>
      <c r="F124" s="227"/>
      <c r="G124" s="282"/>
      <c r="O124" s="177"/>
    </row>
    <row r="125" spans="1:15" ht="15.75" x14ac:dyDescent="0.25">
      <c r="A125" s="22">
        <v>4590</v>
      </c>
      <c r="B125" s="8" t="s">
        <v>372</v>
      </c>
      <c r="C125" s="225">
        <f>'3.Income &amp; Expenditure Budget'!E141</f>
        <v>0</v>
      </c>
      <c r="D125" s="226">
        <f t="shared" si="1"/>
        <v>0</v>
      </c>
      <c r="F125" s="227"/>
      <c r="G125" s="282"/>
      <c r="O125" s="177"/>
    </row>
    <row r="126" spans="1:15" ht="15.75" x14ac:dyDescent="0.25">
      <c r="A126" s="22">
        <v>4610</v>
      </c>
      <c r="B126" s="8" t="s">
        <v>374</v>
      </c>
      <c r="C126" s="225">
        <f>'3.Income &amp; Expenditure Budget'!E142</f>
        <v>0</v>
      </c>
      <c r="D126" s="226">
        <f t="shared" si="1"/>
        <v>0</v>
      </c>
      <c r="F126" s="227"/>
      <c r="G126" s="282"/>
      <c r="O126" s="177"/>
    </row>
    <row r="127" spans="1:15" ht="15.75" x14ac:dyDescent="0.25">
      <c r="A127" s="22">
        <v>4611</v>
      </c>
      <c r="B127" s="8" t="s">
        <v>598</v>
      </c>
      <c r="C127" s="225">
        <f>'3.Income &amp; Expenditure Budget'!E143</f>
        <v>0</v>
      </c>
      <c r="D127" s="226">
        <f t="shared" si="1"/>
        <v>0</v>
      </c>
      <c r="F127" s="227"/>
      <c r="G127" s="282"/>
      <c r="O127" s="177"/>
    </row>
    <row r="128" spans="1:15" ht="15.75" x14ac:dyDescent="0.25">
      <c r="A128" s="22">
        <v>4620</v>
      </c>
      <c r="B128" s="8" t="s">
        <v>378</v>
      </c>
      <c r="C128" s="225">
        <f>'3.Income &amp; Expenditure Budget'!E144</f>
        <v>0</v>
      </c>
      <c r="D128" s="226">
        <f t="shared" si="1"/>
        <v>0</v>
      </c>
      <c r="F128" s="227"/>
      <c r="G128" s="282"/>
      <c r="O128" s="177"/>
    </row>
    <row r="129" spans="1:15" ht="15.75" x14ac:dyDescent="0.25">
      <c r="A129" s="22">
        <v>4630</v>
      </c>
      <c r="B129" s="8" t="s">
        <v>379</v>
      </c>
      <c r="C129" s="225">
        <f>'3.Income &amp; Expenditure Budget'!E145</f>
        <v>0</v>
      </c>
      <c r="D129" s="226">
        <f t="shared" si="1"/>
        <v>0</v>
      </c>
      <c r="F129" s="227"/>
      <c r="G129" s="282"/>
      <c r="O129" s="177"/>
    </row>
    <row r="130" spans="1:15" ht="15.75" x14ac:dyDescent="0.25">
      <c r="A130" s="22">
        <v>4635</v>
      </c>
      <c r="B130" s="8" t="s">
        <v>380</v>
      </c>
      <c r="C130" s="225">
        <f>'3.Income &amp; Expenditure Budget'!E146</f>
        <v>0</v>
      </c>
      <c r="D130" s="226">
        <f t="shared" si="1"/>
        <v>0</v>
      </c>
      <c r="F130" s="227"/>
      <c r="G130" s="282"/>
      <c r="O130" s="177"/>
    </row>
    <row r="131" spans="1:15" ht="15.75" x14ac:dyDescent="0.25">
      <c r="A131" s="22">
        <v>4640</v>
      </c>
      <c r="B131" s="8" t="s">
        <v>381</v>
      </c>
      <c r="C131" s="225">
        <f>'3.Income &amp; Expenditure Budget'!E147</f>
        <v>0</v>
      </c>
      <c r="D131" s="226">
        <f t="shared" si="1"/>
        <v>0</v>
      </c>
      <c r="F131" s="227"/>
      <c r="G131" s="282"/>
      <c r="O131" s="177"/>
    </row>
    <row r="132" spans="1:15" ht="15.75" x14ac:dyDescent="0.25">
      <c r="A132" s="22">
        <v>4641</v>
      </c>
      <c r="B132" s="8" t="s">
        <v>382</v>
      </c>
      <c r="C132" s="225">
        <f>'3.Income &amp; Expenditure Budget'!E148</f>
        <v>0</v>
      </c>
      <c r="D132" s="226">
        <f t="shared" si="1"/>
        <v>0</v>
      </c>
      <c r="F132" s="227"/>
      <c r="G132" s="282"/>
      <c r="O132" s="177"/>
    </row>
    <row r="133" spans="1:15" ht="15.75" x14ac:dyDescent="0.25">
      <c r="A133" s="22">
        <v>4650</v>
      </c>
      <c r="B133" s="8" t="s">
        <v>384</v>
      </c>
      <c r="C133" s="225">
        <f>'3.Income &amp; Expenditure Budget'!E149</f>
        <v>0</v>
      </c>
      <c r="D133" s="226">
        <f t="shared" si="1"/>
        <v>0</v>
      </c>
      <c r="F133" s="227"/>
      <c r="G133" s="282"/>
      <c r="O133" s="177"/>
    </row>
    <row r="134" spans="1:15" ht="15.75" x14ac:dyDescent="0.25">
      <c r="A134" s="22">
        <v>4670</v>
      </c>
      <c r="B134" s="8" t="s">
        <v>385</v>
      </c>
      <c r="C134" s="225">
        <f>'3.Income &amp; Expenditure Budget'!E150</f>
        <v>0</v>
      </c>
      <c r="D134" s="226">
        <f t="shared" si="1"/>
        <v>0</v>
      </c>
      <c r="F134" s="227"/>
      <c r="G134" s="282"/>
      <c r="O134" s="177"/>
    </row>
    <row r="135" spans="1:15" ht="15.75" x14ac:dyDescent="0.25">
      <c r="A135" s="22">
        <v>4671</v>
      </c>
      <c r="B135" s="8" t="s">
        <v>387</v>
      </c>
      <c r="C135" s="225">
        <f>'3.Income &amp; Expenditure Budget'!E151</f>
        <v>0</v>
      </c>
      <c r="D135" s="226">
        <f t="shared" si="1"/>
        <v>0</v>
      </c>
      <c r="F135" s="227"/>
      <c r="G135" s="282"/>
      <c r="O135" s="177"/>
    </row>
    <row r="136" spans="1:15" ht="15.75" x14ac:dyDescent="0.25">
      <c r="A136" s="22">
        <v>4690</v>
      </c>
      <c r="B136" s="8" t="s">
        <v>389</v>
      </c>
      <c r="C136" s="225">
        <f>'3.Income &amp; Expenditure Budget'!E152</f>
        <v>0</v>
      </c>
      <c r="D136" s="226">
        <f t="shared" si="1"/>
        <v>0</v>
      </c>
      <c r="F136" s="227"/>
      <c r="G136" s="282"/>
      <c r="O136" s="177"/>
    </row>
    <row r="137" spans="1:15" ht="15.75" x14ac:dyDescent="0.25">
      <c r="A137" s="22">
        <v>4710</v>
      </c>
      <c r="B137" s="8" t="s">
        <v>391</v>
      </c>
      <c r="C137" s="225">
        <f>'3.Income &amp; Expenditure Budget'!E153</f>
        <v>0</v>
      </c>
      <c r="D137" s="226">
        <f t="shared" si="1"/>
        <v>0</v>
      </c>
      <c r="F137" s="227"/>
      <c r="G137" s="282"/>
      <c r="O137" s="177"/>
    </row>
    <row r="138" spans="1:15" ht="15.75" x14ac:dyDescent="0.25">
      <c r="A138" s="22">
        <v>4720</v>
      </c>
      <c r="B138" s="8" t="s">
        <v>392</v>
      </c>
      <c r="C138" s="225">
        <f>'3.Income &amp; Expenditure Budget'!E154</f>
        <v>0</v>
      </c>
      <c r="D138" s="226">
        <f t="shared" si="1"/>
        <v>0</v>
      </c>
      <c r="F138" s="227"/>
      <c r="G138" s="282"/>
      <c r="O138" s="177"/>
    </row>
    <row r="139" spans="1:15" ht="15.75" x14ac:dyDescent="0.25">
      <c r="A139" s="22">
        <v>4731</v>
      </c>
      <c r="B139" s="44" t="s">
        <v>393</v>
      </c>
      <c r="C139" s="225">
        <f>'3.Income &amp; Expenditure Budget'!E155</f>
        <v>0</v>
      </c>
      <c r="D139" s="226">
        <f t="shared" si="1"/>
        <v>0</v>
      </c>
      <c r="F139" s="227"/>
      <c r="G139" s="282"/>
      <c r="O139" s="177"/>
    </row>
    <row r="140" spans="1:15" ht="31.5" x14ac:dyDescent="0.25">
      <c r="A140" s="22">
        <v>4740</v>
      </c>
      <c r="B140" s="8" t="s">
        <v>395</v>
      </c>
      <c r="C140" s="225">
        <f>'3.Income &amp; Expenditure Budget'!E156</f>
        <v>0</v>
      </c>
      <c r="D140" s="226">
        <f t="shared" si="1"/>
        <v>0</v>
      </c>
      <c r="F140" s="227"/>
      <c r="G140" s="282"/>
      <c r="O140" s="177"/>
    </row>
    <row r="141" spans="1:15" ht="15.75" x14ac:dyDescent="0.25">
      <c r="A141" s="22">
        <v>4741</v>
      </c>
      <c r="B141" s="8" t="s">
        <v>397</v>
      </c>
      <c r="C141" s="225">
        <f>'3.Income &amp; Expenditure Budget'!E157</f>
        <v>0</v>
      </c>
      <c r="D141" s="226">
        <f t="shared" si="1"/>
        <v>0</v>
      </c>
      <c r="F141" s="227"/>
      <c r="G141" s="282"/>
      <c r="O141" s="177"/>
    </row>
    <row r="142" spans="1:15" ht="15.75" x14ac:dyDescent="0.25">
      <c r="A142" s="22">
        <v>4750</v>
      </c>
      <c r="B142" s="8" t="s">
        <v>399</v>
      </c>
      <c r="C142" s="225">
        <f>'3.Income &amp; Expenditure Budget'!E158</f>
        <v>0</v>
      </c>
      <c r="D142" s="226">
        <f t="shared" si="1"/>
        <v>0</v>
      </c>
      <c r="F142" s="227"/>
      <c r="G142" s="282"/>
      <c r="O142" s="177"/>
    </row>
    <row r="143" spans="1:15" ht="15.75" x14ac:dyDescent="0.25">
      <c r="A143" s="22">
        <v>4760</v>
      </c>
      <c r="B143" s="8" t="s">
        <v>401</v>
      </c>
      <c r="C143" s="225">
        <f>'3.Income &amp; Expenditure Budget'!E159</f>
        <v>0</v>
      </c>
      <c r="D143" s="226">
        <f t="shared" si="1"/>
        <v>0</v>
      </c>
      <c r="F143" s="227"/>
      <c r="G143" s="282"/>
      <c r="O143" s="177"/>
    </row>
    <row r="144" spans="1:15" ht="15.75" x14ac:dyDescent="0.25">
      <c r="A144" s="22">
        <v>4770</v>
      </c>
      <c r="B144" s="8" t="s">
        <v>403</v>
      </c>
      <c r="C144" s="225">
        <f>'3.Income &amp; Expenditure Budget'!E160</f>
        <v>0</v>
      </c>
      <c r="D144" s="226">
        <f t="shared" si="1"/>
        <v>0</v>
      </c>
      <c r="F144" s="227"/>
      <c r="G144" s="282"/>
      <c r="O144" s="177"/>
    </row>
    <row r="145" spans="1:15" ht="15.75" x14ac:dyDescent="0.25">
      <c r="A145" s="22">
        <v>4780</v>
      </c>
      <c r="B145" s="8" t="s">
        <v>404</v>
      </c>
      <c r="C145" s="225">
        <f>'3.Income &amp; Expenditure Budget'!E161</f>
        <v>0</v>
      </c>
      <c r="D145" s="226">
        <f t="shared" si="1"/>
        <v>0</v>
      </c>
      <c r="F145" s="227"/>
      <c r="G145" s="282"/>
      <c r="O145" s="177"/>
    </row>
    <row r="146" spans="1:15" ht="15.75" x14ac:dyDescent="0.25">
      <c r="A146" s="22">
        <v>4810</v>
      </c>
      <c r="B146" s="8" t="s">
        <v>406</v>
      </c>
      <c r="C146" s="225">
        <f>'3.Income &amp; Expenditure Budget'!E162</f>
        <v>0</v>
      </c>
      <c r="D146" s="226">
        <f t="shared" si="1"/>
        <v>0</v>
      </c>
      <c r="F146" s="227"/>
      <c r="G146" s="282"/>
      <c r="O146" s="177"/>
    </row>
    <row r="147" spans="1:15" ht="15.75" x14ac:dyDescent="0.25">
      <c r="A147" s="22">
        <v>4815</v>
      </c>
      <c r="B147" s="8" t="s">
        <v>407</v>
      </c>
      <c r="C147" s="225">
        <f>'3.Income &amp; Expenditure Budget'!E163</f>
        <v>0</v>
      </c>
      <c r="D147" s="226">
        <f t="shared" si="1"/>
        <v>0</v>
      </c>
      <c r="F147" s="227"/>
      <c r="G147" s="282"/>
      <c r="O147" s="177"/>
    </row>
    <row r="148" spans="1:15" ht="15.75" x14ac:dyDescent="0.25">
      <c r="A148" s="22">
        <v>4850</v>
      </c>
      <c r="B148" s="8" t="s">
        <v>409</v>
      </c>
      <c r="C148" s="225">
        <f>'3.Income &amp; Expenditure Budget'!E164</f>
        <v>0</v>
      </c>
      <c r="D148" s="226">
        <f t="shared" si="1"/>
        <v>0</v>
      </c>
      <c r="F148" s="227"/>
      <c r="G148" s="282"/>
      <c r="O148" s="177"/>
    </row>
    <row r="149" spans="1:15" ht="15.75" x14ac:dyDescent="0.25">
      <c r="A149" s="22">
        <v>4908</v>
      </c>
      <c r="B149" s="8" t="s">
        <v>410</v>
      </c>
      <c r="C149" s="225">
        <f>'3.Income &amp; Expenditure Budget'!E165</f>
        <v>0</v>
      </c>
      <c r="D149" s="226">
        <f t="shared" si="1"/>
        <v>0</v>
      </c>
      <c r="F149" s="227"/>
      <c r="G149" s="282"/>
      <c r="O149" s="177"/>
    </row>
    <row r="150" spans="1:15" ht="15.75" x14ac:dyDescent="0.25">
      <c r="A150" s="22">
        <v>4909</v>
      </c>
      <c r="B150" s="8" t="s">
        <v>411</v>
      </c>
      <c r="C150" s="225">
        <f>'3.Income &amp; Expenditure Budget'!E166</f>
        <v>0</v>
      </c>
      <c r="D150" s="226">
        <f t="shared" si="1"/>
        <v>0</v>
      </c>
      <c r="F150" s="227"/>
      <c r="G150" s="282"/>
      <c r="O150" s="177"/>
    </row>
    <row r="151" spans="1:15" ht="15.75" x14ac:dyDescent="0.25">
      <c r="A151" s="22">
        <v>4910</v>
      </c>
      <c r="B151" s="8" t="s">
        <v>412</v>
      </c>
      <c r="C151" s="225">
        <f>'3.Income &amp; Expenditure Budget'!E167</f>
        <v>0</v>
      </c>
      <c r="D151" s="226">
        <f t="shared" ref="D151:D218" si="2">C151</f>
        <v>0</v>
      </c>
      <c r="F151" s="227"/>
      <c r="G151" s="282"/>
      <c r="O151" s="177"/>
    </row>
    <row r="152" spans="1:15" ht="15.75" x14ac:dyDescent="0.25">
      <c r="A152" s="22">
        <v>4911</v>
      </c>
      <c r="B152" s="8" t="s">
        <v>413</v>
      </c>
      <c r="C152" s="225">
        <f>'3.Income &amp; Expenditure Budget'!E168</f>
        <v>0</v>
      </c>
      <c r="D152" s="226">
        <f t="shared" si="2"/>
        <v>0</v>
      </c>
      <c r="F152" s="227"/>
      <c r="G152" s="282"/>
      <c r="O152" s="177"/>
    </row>
    <row r="153" spans="1:15" ht="15.75" x14ac:dyDescent="0.25">
      <c r="A153" s="22">
        <v>4912</v>
      </c>
      <c r="B153" s="8" t="s">
        <v>415</v>
      </c>
      <c r="C153" s="225">
        <f>'3.Income &amp; Expenditure Budget'!E169</f>
        <v>0</v>
      </c>
      <c r="D153" s="226">
        <f t="shared" si="2"/>
        <v>0</v>
      </c>
      <c r="F153" s="227"/>
      <c r="G153" s="282"/>
      <c r="O153" s="177"/>
    </row>
    <row r="154" spans="1:15" ht="15.75" x14ac:dyDescent="0.25">
      <c r="A154" s="22">
        <v>4913</v>
      </c>
      <c r="B154" s="8" t="s">
        <v>417</v>
      </c>
      <c r="C154" s="225">
        <f>'3.Income &amp; Expenditure Budget'!E170</f>
        <v>0</v>
      </c>
      <c r="D154" s="226">
        <f t="shared" si="2"/>
        <v>0</v>
      </c>
      <c r="F154" s="227"/>
      <c r="G154" s="282"/>
      <c r="O154" s="177"/>
    </row>
    <row r="155" spans="1:15" ht="15.75" x14ac:dyDescent="0.25">
      <c r="A155" s="22">
        <v>4914</v>
      </c>
      <c r="B155" s="8" t="s">
        <v>662</v>
      </c>
      <c r="C155" s="225">
        <f>'3.Income &amp; Expenditure Budget'!E171</f>
        <v>0</v>
      </c>
      <c r="D155" s="226">
        <f t="shared" si="2"/>
        <v>0</v>
      </c>
      <c r="F155" s="227"/>
      <c r="G155" s="282"/>
      <c r="O155" s="177"/>
    </row>
    <row r="156" spans="1:15" ht="15.75" x14ac:dyDescent="0.25">
      <c r="A156" s="22">
        <v>4915</v>
      </c>
      <c r="B156" s="8" t="s">
        <v>420</v>
      </c>
      <c r="C156" s="225">
        <f>'3.Income &amp; Expenditure Budget'!E172</f>
        <v>0</v>
      </c>
      <c r="D156" s="226">
        <f t="shared" si="2"/>
        <v>0</v>
      </c>
      <c r="F156" s="227"/>
      <c r="G156" s="282"/>
      <c r="O156" s="177"/>
    </row>
    <row r="157" spans="1:15" ht="15.75" x14ac:dyDescent="0.25">
      <c r="A157" s="22">
        <v>4916</v>
      </c>
      <c r="B157" s="8" t="s">
        <v>421</v>
      </c>
      <c r="C157" s="225">
        <f>'3.Income &amp; Expenditure Budget'!E173</f>
        <v>0</v>
      </c>
      <c r="D157" s="226">
        <f t="shared" si="2"/>
        <v>0</v>
      </c>
      <c r="F157" s="227"/>
      <c r="G157" s="282"/>
      <c r="O157" s="177"/>
    </row>
    <row r="158" spans="1:15" ht="15.75" x14ac:dyDescent="0.25">
      <c r="A158" s="22">
        <v>4917</v>
      </c>
      <c r="B158" s="8" t="s">
        <v>422</v>
      </c>
      <c r="C158" s="225">
        <f>'3.Income &amp; Expenditure Budget'!E174</f>
        <v>0</v>
      </c>
      <c r="D158" s="226">
        <f t="shared" si="2"/>
        <v>0</v>
      </c>
      <c r="F158" s="227"/>
      <c r="G158" s="282"/>
      <c r="O158" s="177"/>
    </row>
    <row r="159" spans="1:15" ht="15.75" x14ac:dyDescent="0.25">
      <c r="A159" s="22">
        <v>4918</v>
      </c>
      <c r="B159" s="8" t="s">
        <v>424</v>
      </c>
      <c r="C159" s="225">
        <f>'3.Income &amp; Expenditure Budget'!E175</f>
        <v>0</v>
      </c>
      <c r="D159" s="226">
        <f t="shared" si="2"/>
        <v>0</v>
      </c>
      <c r="F159" s="227"/>
      <c r="G159" s="282"/>
      <c r="O159" s="177"/>
    </row>
    <row r="160" spans="1:15" ht="31.5" x14ac:dyDescent="0.25">
      <c r="A160" s="22">
        <v>4919</v>
      </c>
      <c r="B160" s="8" t="s">
        <v>426</v>
      </c>
      <c r="C160" s="225">
        <f>'3.Income &amp; Expenditure Budget'!E176</f>
        <v>0</v>
      </c>
      <c r="D160" s="226">
        <f t="shared" si="2"/>
        <v>0</v>
      </c>
      <c r="F160" s="227"/>
      <c r="G160" s="282"/>
      <c r="O160" s="177"/>
    </row>
    <row r="161" spans="1:15" ht="15.75" x14ac:dyDescent="0.25">
      <c r="A161" s="22">
        <v>4920</v>
      </c>
      <c r="B161" s="8" t="s">
        <v>428</v>
      </c>
      <c r="C161" s="225">
        <f>'3.Income &amp; Expenditure Budget'!E177</f>
        <v>0</v>
      </c>
      <c r="D161" s="226">
        <f t="shared" si="2"/>
        <v>0</v>
      </c>
      <c r="F161" s="227"/>
      <c r="G161" s="282"/>
      <c r="O161" s="177"/>
    </row>
    <row r="162" spans="1:15" ht="15.75" x14ac:dyDescent="0.25">
      <c r="A162" s="22">
        <v>4921</v>
      </c>
      <c r="B162" s="8" t="s">
        <v>430</v>
      </c>
      <c r="C162" s="225">
        <f>'3.Income &amp; Expenditure Budget'!E178</f>
        <v>0</v>
      </c>
      <c r="D162" s="226">
        <f t="shared" si="2"/>
        <v>0</v>
      </c>
      <c r="F162" s="227"/>
      <c r="G162" s="282"/>
      <c r="O162" s="177"/>
    </row>
    <row r="163" spans="1:15" ht="31.5" x14ac:dyDescent="0.25">
      <c r="A163" s="22">
        <v>4922</v>
      </c>
      <c r="B163" s="8" t="s">
        <v>431</v>
      </c>
      <c r="C163" s="225">
        <f>'3.Income &amp; Expenditure Budget'!E179</f>
        <v>0</v>
      </c>
      <c r="D163" s="226">
        <f t="shared" si="2"/>
        <v>0</v>
      </c>
      <c r="F163" s="227"/>
      <c r="G163" s="282"/>
      <c r="O163" s="177"/>
    </row>
    <row r="164" spans="1:15" ht="31.5" x14ac:dyDescent="0.25">
      <c r="A164" s="22">
        <v>4923</v>
      </c>
      <c r="B164" s="8" t="s">
        <v>433</v>
      </c>
      <c r="C164" s="225">
        <f>'3.Income &amp; Expenditure Budget'!E180</f>
        <v>0</v>
      </c>
      <c r="D164" s="226">
        <f t="shared" si="2"/>
        <v>0</v>
      </c>
      <c r="F164" s="227"/>
      <c r="G164" s="282"/>
      <c r="O164" s="177"/>
    </row>
    <row r="165" spans="1:15" ht="31.5" x14ac:dyDescent="0.25">
      <c r="A165" s="22">
        <v>4924</v>
      </c>
      <c r="B165" s="8" t="s">
        <v>435</v>
      </c>
      <c r="C165" s="225">
        <f>'3.Income &amp; Expenditure Budget'!E181</f>
        <v>0</v>
      </c>
      <c r="D165" s="226">
        <f t="shared" si="2"/>
        <v>0</v>
      </c>
      <c r="F165" s="227"/>
      <c r="G165" s="282"/>
      <c r="O165" s="177"/>
    </row>
    <row r="166" spans="1:15" ht="31.5" x14ac:dyDescent="0.25">
      <c r="A166" s="22">
        <v>4925</v>
      </c>
      <c r="B166" s="8" t="s">
        <v>437</v>
      </c>
      <c r="C166" s="225">
        <f>'3.Income &amp; Expenditure Budget'!E182</f>
        <v>0</v>
      </c>
      <c r="D166" s="226">
        <f t="shared" si="2"/>
        <v>0</v>
      </c>
      <c r="F166" s="227"/>
      <c r="G166" s="282"/>
      <c r="O166" s="177"/>
    </row>
    <row r="167" spans="1:15" ht="15.75" x14ac:dyDescent="0.25">
      <c r="A167" s="22">
        <v>4927</v>
      </c>
      <c r="B167" s="8" t="s">
        <v>439</v>
      </c>
      <c r="C167" s="225">
        <f>'3.Income &amp; Expenditure Budget'!E183</f>
        <v>0</v>
      </c>
      <c r="D167" s="226">
        <f t="shared" si="2"/>
        <v>0</v>
      </c>
      <c r="F167" s="227"/>
      <c r="G167" s="282"/>
      <c r="O167" s="177"/>
    </row>
    <row r="168" spans="1:15" ht="15.75" x14ac:dyDescent="0.25">
      <c r="A168" s="22">
        <v>4928</v>
      </c>
      <c r="B168" s="8" t="s">
        <v>440</v>
      </c>
      <c r="C168" s="225">
        <f>'3.Income &amp; Expenditure Budget'!E184</f>
        <v>0</v>
      </c>
      <c r="D168" s="226">
        <f t="shared" si="2"/>
        <v>0</v>
      </c>
      <c r="F168" s="227"/>
      <c r="G168" s="282"/>
      <c r="O168" s="177"/>
    </row>
    <row r="169" spans="1:15" ht="15.75" x14ac:dyDescent="0.25">
      <c r="A169" s="25">
        <v>4929</v>
      </c>
      <c r="B169" s="11" t="s">
        <v>442</v>
      </c>
      <c r="C169" s="401">
        <f>'3.Income &amp; Expenditure Budget'!E185</f>
        <v>0</v>
      </c>
      <c r="D169" s="292">
        <f t="shared" si="2"/>
        <v>0</v>
      </c>
      <c r="F169" s="227"/>
      <c r="G169" s="282"/>
      <c r="O169" s="177"/>
    </row>
    <row r="170" spans="1:15" s="34" customFormat="1" ht="16.5" thickBot="1" x14ac:dyDescent="0.3">
      <c r="A170" s="402">
        <v>4930</v>
      </c>
      <c r="B170" s="403" t="s">
        <v>444</v>
      </c>
      <c r="C170" s="404">
        <f>'3.Income &amp; Expenditure Budget'!E186</f>
        <v>0</v>
      </c>
      <c r="D170" s="414">
        <f t="shared" si="2"/>
        <v>0</v>
      </c>
      <c r="E170" s="415"/>
      <c r="F170" s="407"/>
      <c r="G170" s="354"/>
      <c r="H170"/>
      <c r="I170"/>
      <c r="J170"/>
      <c r="K170"/>
      <c r="L170"/>
      <c r="M170"/>
      <c r="N170"/>
      <c r="O170" s="177"/>
    </row>
    <row r="171" spans="1:15" ht="16.5" thickBot="1" x14ac:dyDescent="0.3">
      <c r="A171" s="405">
        <v>4931</v>
      </c>
      <c r="B171" s="406" t="s">
        <v>445</v>
      </c>
      <c r="C171" s="412">
        <f>'3.Income &amp; Expenditure Budget'!E187</f>
        <v>0</v>
      </c>
      <c r="D171" s="413">
        <f>C171</f>
        <v>0</v>
      </c>
      <c r="E171" s="416"/>
      <c r="F171" s="411">
        <f>SUM(D109:D171)</f>
        <v>2000</v>
      </c>
      <c r="G171" s="287">
        <f>'3.Income &amp; Expenditure Budget'!$E188</f>
        <v>2000</v>
      </c>
      <c r="H171" s="34" t="b">
        <f>F171=G171</f>
        <v>1</v>
      </c>
      <c r="I171" s="408"/>
      <c r="J171" s="408"/>
      <c r="K171" s="408"/>
      <c r="L171" s="408"/>
      <c r="M171" s="408"/>
      <c r="N171" s="408"/>
      <c r="O171" s="409"/>
    </row>
    <row r="172" spans="1:15" ht="15.75" x14ac:dyDescent="0.25">
      <c r="A172" s="26">
        <v>5010</v>
      </c>
      <c r="B172" s="12" t="s">
        <v>448</v>
      </c>
      <c r="C172" s="225">
        <f>'3.Income &amp; Expenditure Budget'!$E191</f>
        <v>0</v>
      </c>
      <c r="D172" s="226">
        <f t="shared" si="2"/>
        <v>0</v>
      </c>
      <c r="F172" s="227"/>
      <c r="G172" s="282"/>
      <c r="O172" s="410"/>
    </row>
    <row r="173" spans="1:15" ht="15.75" x14ac:dyDescent="0.25">
      <c r="A173" s="22">
        <v>5030</v>
      </c>
      <c r="B173" s="8" t="s">
        <v>450</v>
      </c>
      <c r="C173" s="225">
        <f>'3.Income &amp; Expenditure Budget'!$E192</f>
        <v>0</v>
      </c>
      <c r="D173" s="226">
        <f t="shared" si="2"/>
        <v>0</v>
      </c>
      <c r="F173" s="227"/>
      <c r="G173" s="282"/>
      <c r="O173" s="177"/>
    </row>
    <row r="174" spans="1:15" ht="15.75" x14ac:dyDescent="0.25">
      <c r="A174" s="22">
        <v>5110</v>
      </c>
      <c r="B174" s="8" t="s">
        <v>452</v>
      </c>
      <c r="C174" s="225">
        <f>'3.Income &amp; Expenditure Budget'!$E193</f>
        <v>0</v>
      </c>
      <c r="D174" s="226">
        <f t="shared" si="2"/>
        <v>0</v>
      </c>
      <c r="F174" s="227"/>
      <c r="G174" s="282"/>
      <c r="O174" s="177"/>
    </row>
    <row r="175" spans="1:15" ht="15.75" x14ac:dyDescent="0.25">
      <c r="A175" s="22">
        <v>5112</v>
      </c>
      <c r="B175" s="8" t="s">
        <v>453</v>
      </c>
      <c r="C175" s="225">
        <f>'3.Income &amp; Expenditure Budget'!$E194</f>
        <v>0</v>
      </c>
      <c r="D175" s="226">
        <f t="shared" si="2"/>
        <v>0</v>
      </c>
      <c r="F175" s="227"/>
      <c r="G175" s="282"/>
      <c r="O175" s="177"/>
    </row>
    <row r="176" spans="1:15" ht="15.75" x14ac:dyDescent="0.25">
      <c r="A176" s="22">
        <v>5150</v>
      </c>
      <c r="B176" s="8" t="s">
        <v>454</v>
      </c>
      <c r="C176" s="225">
        <f>'3.Income &amp; Expenditure Budget'!$E195</f>
        <v>0</v>
      </c>
      <c r="D176" s="226">
        <f t="shared" si="2"/>
        <v>0</v>
      </c>
      <c r="F176" s="227"/>
      <c r="G176" s="282"/>
      <c r="O176" s="177"/>
    </row>
    <row r="177" spans="1:15" ht="15.75" x14ac:dyDescent="0.25">
      <c r="A177" s="22">
        <v>5170</v>
      </c>
      <c r="B177" s="8" t="s">
        <v>455</v>
      </c>
      <c r="C177" s="225">
        <f>'3.Income &amp; Expenditure Budget'!$E196</f>
        <v>0</v>
      </c>
      <c r="D177" s="226">
        <f t="shared" si="2"/>
        <v>0</v>
      </c>
      <c r="F177" s="227"/>
      <c r="G177" s="282"/>
      <c r="O177" s="177"/>
    </row>
    <row r="178" spans="1:15" ht="15.75" x14ac:dyDescent="0.25">
      <c r="A178" s="22">
        <v>5175</v>
      </c>
      <c r="B178" s="8" t="s">
        <v>456</v>
      </c>
      <c r="C178" s="225">
        <f>'3.Income &amp; Expenditure Budget'!$E197</f>
        <v>0</v>
      </c>
      <c r="D178" s="226">
        <f t="shared" si="2"/>
        <v>0</v>
      </c>
      <c r="F178" s="227"/>
      <c r="G178" s="282"/>
      <c r="O178" s="177"/>
    </row>
    <row r="179" spans="1:15" ht="15.75" x14ac:dyDescent="0.25">
      <c r="A179" s="22">
        <v>5310</v>
      </c>
      <c r="B179" s="8" t="s">
        <v>457</v>
      </c>
      <c r="C179" s="225">
        <f>'3.Income &amp; Expenditure Budget'!$E198</f>
        <v>0</v>
      </c>
      <c r="D179" s="226">
        <f t="shared" si="2"/>
        <v>0</v>
      </c>
      <c r="F179" s="227"/>
      <c r="G179" s="282"/>
      <c r="O179" s="177"/>
    </row>
    <row r="180" spans="1:15" ht="15.75" x14ac:dyDescent="0.25">
      <c r="A180" s="22">
        <v>5315</v>
      </c>
      <c r="B180" s="8" t="s">
        <v>458</v>
      </c>
      <c r="C180" s="225">
        <f>'3.Income &amp; Expenditure Budget'!$E199</f>
        <v>0</v>
      </c>
      <c r="D180" s="226">
        <f t="shared" si="2"/>
        <v>0</v>
      </c>
      <c r="F180" s="227"/>
      <c r="G180" s="282"/>
      <c r="O180" s="177"/>
    </row>
    <row r="181" spans="1:15" ht="15.75" x14ac:dyDescent="0.25">
      <c r="A181" s="22">
        <v>5316</v>
      </c>
      <c r="B181" s="8" t="s">
        <v>460</v>
      </c>
      <c r="C181" s="225">
        <f>'3.Income &amp; Expenditure Budget'!$E200</f>
        <v>0</v>
      </c>
      <c r="D181" s="226">
        <f t="shared" si="2"/>
        <v>0</v>
      </c>
      <c r="F181" s="227"/>
      <c r="G181" s="282"/>
      <c r="O181" s="177"/>
    </row>
    <row r="182" spans="1:15" ht="31.5" x14ac:dyDescent="0.25">
      <c r="A182" s="22">
        <v>5350</v>
      </c>
      <c r="B182" s="8" t="s">
        <v>462</v>
      </c>
      <c r="C182" s="225">
        <f>'3.Income &amp; Expenditure Budget'!$E201</f>
        <v>0</v>
      </c>
      <c r="D182" s="226">
        <f t="shared" si="2"/>
        <v>0</v>
      </c>
      <c r="F182" s="227"/>
      <c r="G182" s="282"/>
      <c r="O182" s="177"/>
    </row>
    <row r="183" spans="1:15" ht="15.75" x14ac:dyDescent="0.25">
      <c r="A183" s="22">
        <v>5400</v>
      </c>
      <c r="B183" s="8" t="s">
        <v>463</v>
      </c>
      <c r="C183" s="225">
        <f>'3.Income &amp; Expenditure Budget'!$E202</f>
        <v>0</v>
      </c>
      <c r="D183" s="226">
        <f t="shared" si="2"/>
        <v>0</v>
      </c>
      <c r="F183" s="227"/>
      <c r="G183" s="282"/>
      <c r="O183" s="177"/>
    </row>
    <row r="184" spans="1:15" ht="15.75" x14ac:dyDescent="0.25">
      <c r="A184" s="22">
        <v>5450</v>
      </c>
      <c r="B184" s="8" t="s">
        <v>464</v>
      </c>
      <c r="C184" s="225">
        <f>'3.Income &amp; Expenditure Budget'!$E203</f>
        <v>0</v>
      </c>
      <c r="D184" s="226">
        <f t="shared" si="2"/>
        <v>0</v>
      </c>
      <c r="F184" s="227"/>
      <c r="G184" s="282"/>
      <c r="O184" s="177"/>
    </row>
    <row r="185" spans="1:15" ht="15.75" x14ac:dyDescent="0.25">
      <c r="A185" s="22">
        <v>5510</v>
      </c>
      <c r="B185" s="8" t="s">
        <v>465</v>
      </c>
      <c r="C185" s="225">
        <f>'3.Income &amp; Expenditure Budget'!$E204</f>
        <v>0</v>
      </c>
      <c r="D185" s="226">
        <f t="shared" si="2"/>
        <v>0</v>
      </c>
      <c r="F185" s="227"/>
      <c r="G185" s="282"/>
      <c r="O185" s="177"/>
    </row>
    <row r="186" spans="1:15" ht="15.75" x14ac:dyDescent="0.25">
      <c r="A186" s="22">
        <v>5550</v>
      </c>
      <c r="B186" s="8" t="s">
        <v>466</v>
      </c>
      <c r="C186" s="225">
        <f>'3.Income &amp; Expenditure Budget'!$E205</f>
        <v>0</v>
      </c>
      <c r="D186" s="226">
        <f t="shared" si="2"/>
        <v>0</v>
      </c>
      <c r="F186" s="227"/>
      <c r="G186" s="282"/>
      <c r="O186" s="177"/>
    </row>
    <row r="187" spans="1:15" ht="15.75" x14ac:dyDescent="0.25">
      <c r="A187" s="22">
        <v>5551</v>
      </c>
      <c r="B187" s="8" t="s">
        <v>467</v>
      </c>
      <c r="C187" s="225">
        <f>'3.Income &amp; Expenditure Budget'!$E206</f>
        <v>0</v>
      </c>
      <c r="D187" s="226">
        <f t="shared" si="2"/>
        <v>0</v>
      </c>
      <c r="F187" s="227"/>
      <c r="G187" s="282"/>
      <c r="O187" s="177"/>
    </row>
    <row r="188" spans="1:15" ht="15.75" x14ac:dyDescent="0.25">
      <c r="A188" s="22">
        <v>5552</v>
      </c>
      <c r="B188" s="8" t="s">
        <v>469</v>
      </c>
      <c r="C188" s="225">
        <f>'3.Income &amp; Expenditure Budget'!$E207</f>
        <v>0</v>
      </c>
      <c r="D188" s="226">
        <f t="shared" si="2"/>
        <v>0</v>
      </c>
      <c r="F188" s="227"/>
      <c r="G188" s="282"/>
      <c r="O188" s="177"/>
    </row>
    <row r="189" spans="1:15" ht="31.5" x14ac:dyDescent="0.25">
      <c r="A189" s="22">
        <v>5553</v>
      </c>
      <c r="B189" s="8" t="s">
        <v>470</v>
      </c>
      <c r="C189" s="225">
        <f>'3.Income &amp; Expenditure Budget'!$E208</f>
        <v>0</v>
      </c>
      <c r="D189" s="226">
        <f t="shared" si="2"/>
        <v>0</v>
      </c>
      <c r="F189" s="227"/>
      <c r="G189" s="282"/>
      <c r="O189" s="177"/>
    </row>
    <row r="190" spans="1:15" ht="15.75" x14ac:dyDescent="0.25">
      <c r="A190" s="22">
        <v>5610</v>
      </c>
      <c r="B190" s="8" t="s">
        <v>472</v>
      </c>
      <c r="C190" s="225">
        <f>'3.Income &amp; Expenditure Budget'!$E209</f>
        <v>0</v>
      </c>
      <c r="D190" s="226">
        <f t="shared" si="2"/>
        <v>0</v>
      </c>
      <c r="F190" s="227"/>
      <c r="G190" s="282"/>
      <c r="O190" s="177"/>
    </row>
    <row r="191" spans="1:15" ht="15.75" x14ac:dyDescent="0.25">
      <c r="A191" s="22">
        <v>5611</v>
      </c>
      <c r="B191" s="8" t="s">
        <v>473</v>
      </c>
      <c r="C191" s="225">
        <f>'3.Income &amp; Expenditure Budget'!$E210</f>
        <v>0</v>
      </c>
      <c r="D191" s="226">
        <f t="shared" si="2"/>
        <v>0</v>
      </c>
      <c r="F191" s="227"/>
      <c r="G191" s="282"/>
      <c r="O191" s="177"/>
    </row>
    <row r="192" spans="1:15" ht="15.75" x14ac:dyDescent="0.25">
      <c r="A192" s="22">
        <v>5700</v>
      </c>
      <c r="B192" s="8" t="s">
        <v>474</v>
      </c>
      <c r="C192" s="225">
        <f>'3.Income &amp; Expenditure Budget'!$E211</f>
        <v>0</v>
      </c>
      <c r="D192" s="226">
        <f t="shared" si="2"/>
        <v>0</v>
      </c>
      <c r="F192" s="227"/>
      <c r="G192" s="282"/>
      <c r="O192" s="177"/>
    </row>
    <row r="193" spans="1:15" s="34" customFormat="1" ht="16.5" thickBot="1" x14ac:dyDescent="0.3">
      <c r="A193" s="351">
        <v>5800</v>
      </c>
      <c r="B193" s="352" t="s">
        <v>475</v>
      </c>
      <c r="C193" s="286">
        <f>'3.Income &amp; Expenditure Budget'!$E212</f>
        <v>0</v>
      </c>
      <c r="D193" s="284">
        <f t="shared" si="2"/>
        <v>0</v>
      </c>
      <c r="F193" s="230">
        <f>SUM(D172:D193)</f>
        <v>0</v>
      </c>
      <c r="G193" s="287">
        <f>'3.Income &amp; Expenditure Budget'!$E213</f>
        <v>0</v>
      </c>
      <c r="H193" s="34" t="b">
        <f>F193=G193</f>
        <v>1</v>
      </c>
      <c r="O193" s="231"/>
    </row>
    <row r="194" spans="1:15" ht="15.75" x14ac:dyDescent="0.25">
      <c r="A194" s="26">
        <v>6010</v>
      </c>
      <c r="B194" s="12" t="s">
        <v>478</v>
      </c>
      <c r="C194" s="225">
        <f>'3.Income &amp; Expenditure Budget'!$E216</f>
        <v>0</v>
      </c>
      <c r="D194" s="226">
        <f t="shared" si="2"/>
        <v>0</v>
      </c>
      <c r="F194" s="227"/>
      <c r="G194" s="282"/>
      <c r="O194" s="177"/>
    </row>
    <row r="195" spans="1:15" ht="31.5" x14ac:dyDescent="0.25">
      <c r="A195" s="22">
        <v>6050</v>
      </c>
      <c r="B195" s="8" t="s">
        <v>480</v>
      </c>
      <c r="C195" s="225">
        <f>'3.Income &amp; Expenditure Budget'!$E217</f>
        <v>0</v>
      </c>
      <c r="D195" s="226">
        <f t="shared" si="2"/>
        <v>0</v>
      </c>
      <c r="F195" s="227"/>
      <c r="G195" s="282"/>
      <c r="O195" s="177"/>
    </row>
    <row r="196" spans="1:15" ht="15.75" x14ac:dyDescent="0.25">
      <c r="A196" s="22">
        <v>6100</v>
      </c>
      <c r="B196" s="8" t="s">
        <v>481</v>
      </c>
      <c r="C196" s="225">
        <f>'3.Income &amp; Expenditure Budget'!$E218</f>
        <v>0</v>
      </c>
      <c r="D196" s="226">
        <f t="shared" si="2"/>
        <v>0</v>
      </c>
      <c r="F196" s="227"/>
      <c r="G196" s="282"/>
      <c r="O196" s="177"/>
    </row>
    <row r="197" spans="1:15" ht="15.75" x14ac:dyDescent="0.25">
      <c r="A197" s="22">
        <v>6150</v>
      </c>
      <c r="B197" s="8" t="s">
        <v>482</v>
      </c>
      <c r="C197" s="225">
        <f>'3.Income &amp; Expenditure Budget'!$E219</f>
        <v>0</v>
      </c>
      <c r="D197" s="226">
        <f t="shared" si="2"/>
        <v>0</v>
      </c>
      <c r="F197" s="227"/>
      <c r="G197" s="282"/>
      <c r="O197" s="177"/>
    </row>
    <row r="198" spans="1:15" ht="15.75" x14ac:dyDescent="0.25">
      <c r="A198" s="22">
        <v>6210</v>
      </c>
      <c r="B198" s="8" t="s">
        <v>483</v>
      </c>
      <c r="C198" s="225">
        <f>'3.Income &amp; Expenditure Budget'!$E220</f>
        <v>0</v>
      </c>
      <c r="D198" s="226">
        <f t="shared" si="2"/>
        <v>0</v>
      </c>
      <c r="F198" s="227"/>
      <c r="G198" s="282"/>
      <c r="O198" s="177"/>
    </row>
    <row r="199" spans="1:15" ht="15.75" x14ac:dyDescent="0.25">
      <c r="A199" s="22">
        <v>6250</v>
      </c>
      <c r="B199" s="8" t="s">
        <v>484</v>
      </c>
      <c r="C199" s="225">
        <f>'3.Income &amp; Expenditure Budget'!$E221</f>
        <v>0</v>
      </c>
      <c r="D199" s="226">
        <f t="shared" si="2"/>
        <v>0</v>
      </c>
      <c r="F199" s="227"/>
      <c r="G199" s="282"/>
      <c r="O199" s="177"/>
    </row>
    <row r="200" spans="1:15" ht="15.75" x14ac:dyDescent="0.25">
      <c r="A200" s="22">
        <v>6300</v>
      </c>
      <c r="B200" s="8" t="s">
        <v>485</v>
      </c>
      <c r="C200" s="225">
        <f>'3.Income &amp; Expenditure Budget'!$E222</f>
        <v>0</v>
      </c>
      <c r="D200" s="226">
        <f t="shared" si="2"/>
        <v>0</v>
      </c>
      <c r="F200" s="227"/>
      <c r="G200" s="282"/>
      <c r="O200" s="177"/>
    </row>
    <row r="201" spans="1:15" ht="15.75" x14ac:dyDescent="0.25">
      <c r="A201" s="22">
        <v>6350</v>
      </c>
      <c r="B201" s="8" t="s">
        <v>486</v>
      </c>
      <c r="C201" s="225">
        <f>'3.Income &amp; Expenditure Budget'!$E223</f>
        <v>0</v>
      </c>
      <c r="D201" s="226">
        <f t="shared" si="2"/>
        <v>0</v>
      </c>
      <c r="F201" s="227"/>
      <c r="G201" s="282"/>
      <c r="O201" s="177"/>
    </row>
    <row r="202" spans="1:15" ht="31.5" x14ac:dyDescent="0.25">
      <c r="A202" s="22">
        <v>6355</v>
      </c>
      <c r="B202" s="8" t="s">
        <v>488</v>
      </c>
      <c r="C202" s="225">
        <f>'3.Income &amp; Expenditure Budget'!$E224</f>
        <v>0</v>
      </c>
      <c r="D202" s="226">
        <f t="shared" si="2"/>
        <v>0</v>
      </c>
      <c r="F202" s="227"/>
      <c r="G202" s="282"/>
      <c r="O202" s="177"/>
    </row>
    <row r="203" spans="1:15" ht="15.75" x14ac:dyDescent="0.25">
      <c r="A203" s="22">
        <v>6400</v>
      </c>
      <c r="B203" s="8" t="s">
        <v>490</v>
      </c>
      <c r="C203" s="225">
        <f>'3.Income &amp; Expenditure Budget'!$E225</f>
        <v>0</v>
      </c>
      <c r="D203" s="226">
        <f t="shared" si="2"/>
        <v>0</v>
      </c>
      <c r="F203" s="227"/>
      <c r="G203" s="282"/>
      <c r="O203" s="177"/>
    </row>
    <row r="204" spans="1:15" ht="15.75" x14ac:dyDescent="0.25">
      <c r="A204" s="22">
        <v>6450</v>
      </c>
      <c r="B204" s="8" t="s">
        <v>491</v>
      </c>
      <c r="C204" s="225">
        <f>'3.Income &amp; Expenditure Budget'!$E226</f>
        <v>0</v>
      </c>
      <c r="D204" s="226">
        <f t="shared" si="2"/>
        <v>0</v>
      </c>
      <c r="F204" s="227"/>
      <c r="G204" s="282"/>
      <c r="O204" s="177"/>
    </row>
    <row r="205" spans="1:15" ht="15.75" x14ac:dyDescent="0.25">
      <c r="A205" s="22">
        <v>6500</v>
      </c>
      <c r="B205" s="8" t="s">
        <v>492</v>
      </c>
      <c r="C205" s="225">
        <f>'3.Income &amp; Expenditure Budget'!$E227</f>
        <v>0</v>
      </c>
      <c r="D205" s="226">
        <f t="shared" si="2"/>
        <v>0</v>
      </c>
      <c r="F205" s="227"/>
      <c r="G205" s="282"/>
      <c r="O205" s="177"/>
    </row>
    <row r="206" spans="1:15" ht="15.75" x14ac:dyDescent="0.25">
      <c r="A206" s="22">
        <v>6600</v>
      </c>
      <c r="B206" s="8" t="s">
        <v>493</v>
      </c>
      <c r="C206" s="225">
        <f>'3.Income &amp; Expenditure Budget'!$E228</f>
        <v>0</v>
      </c>
      <c r="D206" s="226">
        <f t="shared" si="2"/>
        <v>0</v>
      </c>
      <c r="F206" s="227"/>
      <c r="G206" s="282"/>
      <c r="O206" s="177"/>
    </row>
    <row r="207" spans="1:15" ht="15.75" x14ac:dyDescent="0.25">
      <c r="A207" s="22">
        <v>6650</v>
      </c>
      <c r="B207" s="8" t="s">
        <v>494</v>
      </c>
      <c r="C207" s="225">
        <f>'3.Income &amp; Expenditure Budget'!$E229</f>
        <v>0</v>
      </c>
      <c r="D207" s="226">
        <f t="shared" si="2"/>
        <v>0</v>
      </c>
      <c r="F207" s="227"/>
      <c r="G207" s="282"/>
      <c r="O207" s="177"/>
    </row>
    <row r="208" spans="1:15" ht="15.75" x14ac:dyDescent="0.25">
      <c r="A208" s="22">
        <v>6700</v>
      </c>
      <c r="B208" s="8" t="s">
        <v>495</v>
      </c>
      <c r="C208" s="225">
        <f>'3.Income &amp; Expenditure Budget'!$E230</f>
        <v>0</v>
      </c>
      <c r="D208" s="226">
        <f t="shared" si="2"/>
        <v>0</v>
      </c>
      <c r="F208" s="227"/>
      <c r="G208" s="282"/>
      <c r="O208" s="177"/>
    </row>
    <row r="209" spans="1:15" ht="15.75" x14ac:dyDescent="0.25">
      <c r="A209" s="22">
        <v>6730</v>
      </c>
      <c r="B209" s="8" t="s">
        <v>497</v>
      </c>
      <c r="C209" s="225">
        <f>'3.Income &amp; Expenditure Budget'!$E231</f>
        <v>0</v>
      </c>
      <c r="D209" s="226">
        <f t="shared" si="2"/>
        <v>0</v>
      </c>
      <c r="F209" s="227"/>
      <c r="G209" s="282"/>
      <c r="O209" s="177"/>
    </row>
    <row r="210" spans="1:15" ht="31.5" x14ac:dyDescent="0.25">
      <c r="A210" s="22">
        <v>6731</v>
      </c>
      <c r="B210" s="8" t="s">
        <v>499</v>
      </c>
      <c r="C210" s="225">
        <f>'3.Income &amp; Expenditure Budget'!$E232</f>
        <v>0</v>
      </c>
      <c r="D210" s="226">
        <f t="shared" si="2"/>
        <v>0</v>
      </c>
      <c r="F210" s="227"/>
      <c r="G210" s="282"/>
      <c r="O210" s="177"/>
    </row>
    <row r="211" spans="1:15" ht="15.75" x14ac:dyDescent="0.25">
      <c r="A211" s="22">
        <v>6750</v>
      </c>
      <c r="B211" s="8" t="s">
        <v>500</v>
      </c>
      <c r="C211" s="225">
        <f>'3.Income &amp; Expenditure Budget'!$E233</f>
        <v>0</v>
      </c>
      <c r="D211" s="226">
        <f t="shared" si="2"/>
        <v>0</v>
      </c>
      <c r="F211" s="229"/>
      <c r="G211" s="290"/>
      <c r="O211" s="177"/>
    </row>
    <row r="212" spans="1:15" ht="15.75" x14ac:dyDescent="0.25">
      <c r="A212" s="22">
        <v>6755</v>
      </c>
      <c r="B212" s="8" t="s">
        <v>501</v>
      </c>
      <c r="C212" s="225">
        <f>'3.Income &amp; Expenditure Budget'!$E234</f>
        <v>0</v>
      </c>
      <c r="D212" s="226">
        <f t="shared" si="2"/>
        <v>0</v>
      </c>
      <c r="F212" s="227"/>
      <c r="G212" s="282"/>
      <c r="O212" s="177"/>
    </row>
    <row r="213" spans="1:15" ht="15.75" x14ac:dyDescent="0.25">
      <c r="A213" s="22">
        <v>6780</v>
      </c>
      <c r="B213" s="8" t="s">
        <v>502</v>
      </c>
      <c r="C213" s="225">
        <f>'3.Income &amp; Expenditure Budget'!$E235</f>
        <v>0</v>
      </c>
      <c r="D213" s="226">
        <f t="shared" si="2"/>
        <v>0</v>
      </c>
      <c r="F213" s="227"/>
      <c r="G213" s="282"/>
      <c r="O213" s="177"/>
    </row>
    <row r="214" spans="1:15" ht="15.75" x14ac:dyDescent="0.25">
      <c r="A214" s="22">
        <v>6800</v>
      </c>
      <c r="B214" s="8" t="s">
        <v>503</v>
      </c>
      <c r="C214" s="225">
        <f>'3.Income &amp; Expenditure Budget'!$E236</f>
        <v>0</v>
      </c>
      <c r="D214" s="226">
        <f t="shared" si="2"/>
        <v>0</v>
      </c>
      <c r="F214" s="227"/>
      <c r="G214" s="282"/>
      <c r="O214" s="177"/>
    </row>
    <row r="215" spans="1:15" ht="15.75" x14ac:dyDescent="0.25">
      <c r="A215" s="22">
        <v>6830</v>
      </c>
      <c r="B215" s="8" t="s">
        <v>505</v>
      </c>
      <c r="C215" s="225">
        <f>'3.Income &amp; Expenditure Budget'!$E237</f>
        <v>0</v>
      </c>
      <c r="D215" s="226">
        <f t="shared" si="2"/>
        <v>0</v>
      </c>
      <c r="F215" s="227"/>
      <c r="G215" s="282"/>
      <c r="O215" s="177"/>
    </row>
    <row r="216" spans="1:15" ht="16.5" thickBot="1" x14ac:dyDescent="0.3">
      <c r="A216" s="22">
        <v>6870</v>
      </c>
      <c r="B216" s="8" t="s">
        <v>506</v>
      </c>
      <c r="C216" s="225">
        <f>'3.Income &amp; Expenditure Budget'!$E238</f>
        <v>0</v>
      </c>
      <c r="D216" s="226">
        <f t="shared" si="2"/>
        <v>0</v>
      </c>
      <c r="F216" s="227"/>
      <c r="G216" s="282"/>
      <c r="J216" s="34"/>
      <c r="K216" s="34"/>
      <c r="L216" s="34"/>
      <c r="M216" s="34"/>
      <c r="N216" s="34"/>
      <c r="O216" s="231"/>
    </row>
    <row r="217" spans="1:15" s="34" customFormat="1" ht="16.5" thickBot="1" x14ac:dyDescent="0.3">
      <c r="A217" s="25">
        <v>6900</v>
      </c>
      <c r="B217" s="11" t="s">
        <v>508</v>
      </c>
      <c r="C217" s="286">
        <f>'3.Income &amp; Expenditure Budget'!$E239</f>
        <v>0</v>
      </c>
      <c r="D217" s="284">
        <f t="shared" si="2"/>
        <v>0</v>
      </c>
      <c r="F217" s="230">
        <f>SUM(D194:D217)</f>
        <v>0</v>
      </c>
      <c r="G217" s="287">
        <f>'3.Income &amp; Expenditure Budget'!$E240</f>
        <v>0</v>
      </c>
      <c r="H217" s="34" t="b">
        <f>F217=G217</f>
        <v>1</v>
      </c>
    </row>
    <row r="218" spans="1:15" ht="15.75" x14ac:dyDescent="0.25">
      <c r="A218" s="21">
        <v>7300</v>
      </c>
      <c r="B218" s="7" t="s">
        <v>511</v>
      </c>
      <c r="C218" s="225">
        <f>'3.Income &amp; Expenditure Budget'!E243</f>
        <v>0</v>
      </c>
      <c r="D218" s="226">
        <f t="shared" si="2"/>
        <v>0</v>
      </c>
      <c r="F218" s="227"/>
      <c r="G218" s="282"/>
    </row>
    <row r="219" spans="1:15" ht="15.75" x14ac:dyDescent="0.25">
      <c r="A219" s="22">
        <v>7320</v>
      </c>
      <c r="B219" s="8" t="s">
        <v>513</v>
      </c>
      <c r="C219" s="225">
        <f>'3.Income &amp; Expenditure Budget'!E244</f>
        <v>0</v>
      </c>
      <c r="D219" s="226">
        <f t="shared" ref="D219:D224" si="3">C219</f>
        <v>0</v>
      </c>
      <c r="F219" s="227"/>
      <c r="G219" s="282"/>
    </row>
    <row r="220" spans="1:15" ht="15.75" x14ac:dyDescent="0.25">
      <c r="A220" s="22">
        <v>7400</v>
      </c>
      <c r="B220" s="8" t="s">
        <v>514</v>
      </c>
      <c r="C220" s="225">
        <f>'3.Income &amp; Expenditure Budget'!E245</f>
        <v>0</v>
      </c>
      <c r="D220" s="226">
        <f t="shared" si="3"/>
        <v>0</v>
      </c>
      <c r="F220" s="227"/>
      <c r="G220" s="282"/>
    </row>
    <row r="221" spans="1:15" ht="15.75" x14ac:dyDescent="0.25">
      <c r="A221" s="22">
        <v>7450</v>
      </c>
      <c r="B221" s="8" t="s">
        <v>515</v>
      </c>
      <c r="C221" s="225">
        <f>'3.Income &amp; Expenditure Budget'!E246</f>
        <v>0</v>
      </c>
      <c r="D221" s="226">
        <f t="shared" si="3"/>
        <v>0</v>
      </c>
      <c r="F221" s="227"/>
      <c r="G221" s="282"/>
    </row>
    <row r="222" spans="1:15" ht="15.75" x14ac:dyDescent="0.25">
      <c r="A222" s="22">
        <v>7500</v>
      </c>
      <c r="B222" s="8" t="s">
        <v>516</v>
      </c>
      <c r="C222" s="225">
        <f>'3.Income &amp; Expenditure Budget'!E247</f>
        <v>0</v>
      </c>
      <c r="D222" s="226">
        <f t="shared" si="3"/>
        <v>0</v>
      </c>
      <c r="F222" s="227"/>
      <c r="G222" s="282"/>
    </row>
    <row r="223" spans="1:15" ht="15.75" x14ac:dyDescent="0.25">
      <c r="A223" s="22">
        <v>7800</v>
      </c>
      <c r="B223" s="8" t="s">
        <v>518</v>
      </c>
      <c r="C223" s="225">
        <f>'3.Income &amp; Expenditure Budget'!E248</f>
        <v>0</v>
      </c>
      <c r="D223" s="226">
        <f t="shared" si="3"/>
        <v>0</v>
      </c>
      <c r="F223" s="227"/>
      <c r="G223" s="282"/>
    </row>
    <row r="224" spans="1:15" s="34" customFormat="1" ht="16.5" thickBot="1" x14ac:dyDescent="0.3">
      <c r="A224" s="23">
        <v>7850</v>
      </c>
      <c r="B224" s="9" t="s">
        <v>520</v>
      </c>
      <c r="C224" s="286">
        <f>'3.Income &amp; Expenditure Budget'!E249</f>
        <v>0</v>
      </c>
      <c r="D224" s="284">
        <f t="shared" si="3"/>
        <v>0</v>
      </c>
      <c r="F224" s="230">
        <f>SUM(C218:C224)</f>
        <v>0</v>
      </c>
      <c r="G224" s="287">
        <f>'3.Income &amp; Expenditure Budget'!$E250</f>
        <v>0</v>
      </c>
      <c r="H224" s="34" t="b">
        <f>F224=G224</f>
        <v>1</v>
      </c>
    </row>
    <row r="226" spans="6:11" ht="15.75" thickBot="1" x14ac:dyDescent="0.3">
      <c r="F226" s="233">
        <f>$F45+$F50+$F84+$F92+$F108+$F171+$F193+$F217+$F224</f>
        <v>57872.740000000005</v>
      </c>
      <c r="G226" s="233">
        <f>$G45+$G50+$G84+$G92+$G108+$G171+$G193+$G217+$G224</f>
        <v>57872.740000000005</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Props1.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2.xml><?xml version="1.0" encoding="utf-8"?>
<ds:datastoreItem xmlns:ds="http://schemas.openxmlformats.org/officeDocument/2006/customXml" ds:itemID="{2D7FC46B-7694-49E9-B56C-9058CF268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10EFA-846B-48A0-ADE7-3AA6C16E3C3C}">
  <ds:schemaRefs>
    <ds:schemaRef ds:uri="e92d1a54-40b2-4a62-9320-551ae05f4a3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2fc6e8-ffa0-4322-a01f-30f3e00c019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Liz Lambert</cp:lastModifiedBy>
  <cp:revision/>
  <dcterms:created xsi:type="dcterms:W3CDTF">2017-03-29T15:03:47Z</dcterms:created>
  <dcterms:modified xsi:type="dcterms:W3CDTF">2026-04-20T15:04:36Z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