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liz.JMBDOMAIN\Downloads\"/>
    </mc:Choice>
  </mc:AlternateContent>
  <xr:revisionPtr revIDLastSave="0" documentId="8_{BEAD0628-56C3-4A80-B776-A810067902EA}" xr6:coauthVersionLast="47" xr6:coauthVersionMax="47"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Budget Import Sheet" sheetId="10" r:id="rId9"/>
  </sheets>
  <definedNames>
    <definedName name="_xlnm._FilterDatabase" localSheetId="7" hidden="1">'7.Monthly Cashflow'!#REF!</definedName>
    <definedName name="_xlnm._FilterDatabase" localSheetId="8" hidden="1">'8.Budget Import Sheet'!$A$19:$C$229</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2" i="3" l="1"/>
  <c r="F10" i="4"/>
  <c r="E77" i="4" l="1"/>
  <c r="E74" i="4" l="1"/>
  <c r="B27" i="11"/>
  <c r="B30" i="11"/>
  <c r="F51" i="4" s="1"/>
  <c r="E117" i="3"/>
  <c r="K31" i="11"/>
  <c r="K30" i="11"/>
  <c r="D86" i="4"/>
  <c r="E30" i="3" l="1"/>
  <c r="F23" i="4"/>
  <c r="F22" i="4"/>
  <c r="F20" i="4"/>
  <c r="C46" i="4" s="1"/>
  <c r="E46" i="4" s="1"/>
  <c r="F46" i="4" s="1"/>
  <c r="E29" i="3" s="1"/>
  <c r="F17" i="4"/>
  <c r="F16" i="4"/>
  <c r="F15" i="4"/>
  <c r="C57" i="4" s="1"/>
  <c r="E57" i="4" s="1"/>
  <c r="E28" i="3" s="1"/>
  <c r="C43" i="4"/>
  <c r="E66" i="4"/>
  <c r="F66" i="4" s="1"/>
  <c r="F13" i="4"/>
  <c r="C72" i="4" s="1"/>
  <c r="E72" i="4" s="1"/>
  <c r="F12" i="4"/>
  <c r="C71" i="4" s="1"/>
  <c r="E71" i="4" s="1"/>
  <c r="F11" i="4"/>
  <c r="C70" i="4" s="1"/>
  <c r="E70" i="4" s="1"/>
  <c r="C77" i="4"/>
  <c r="F72" i="4" l="1"/>
  <c r="E21" i="3" s="1"/>
  <c r="C39" i="4" l="1"/>
  <c r="E39" i="4" l="1"/>
  <c r="E187" i="9"/>
  <c r="F187" i="9"/>
  <c r="G187" i="9"/>
  <c r="H187" i="9"/>
  <c r="I187" i="9"/>
  <c r="J187" i="9"/>
  <c r="K187" i="9"/>
  <c r="L187" i="9"/>
  <c r="N187" i="9"/>
  <c r="O187" i="9"/>
  <c r="D187" i="9"/>
  <c r="H284" i="9"/>
  <c r="E99" i="3"/>
  <c r="E88" i="3"/>
  <c r="C176" i="10"/>
  <c r="C186" i="9"/>
  <c r="C132" i="10"/>
  <c r="C142" i="9"/>
  <c r="C112" i="10" l="1"/>
  <c r="C113" i="10"/>
  <c r="C119" i="9"/>
  <c r="C120" i="9"/>
  <c r="C22" i="10"/>
  <c r="F14" i="4" l="1"/>
  <c r="C74" i="4" s="1"/>
  <c r="F74" i="4" l="1"/>
  <c r="E22" i="3" s="1"/>
  <c r="C21" i="10"/>
  <c r="C116" i="10"/>
  <c r="C117" i="10"/>
  <c r="C118" i="10"/>
  <c r="C119" i="10"/>
  <c r="C120" i="10"/>
  <c r="C122" i="10"/>
  <c r="C123" i="10"/>
  <c r="C124" i="10"/>
  <c r="C125" i="10"/>
  <c r="C126" i="10"/>
  <c r="C129" i="10"/>
  <c r="C131" i="10"/>
  <c r="C133" i="10"/>
  <c r="C134" i="10"/>
  <c r="C135" i="10"/>
  <c r="C136" i="10"/>
  <c r="C138" i="10"/>
  <c r="C139" i="10"/>
  <c r="C140" i="10"/>
  <c r="C141" i="10"/>
  <c r="C142" i="10"/>
  <c r="C143" i="10"/>
  <c r="C145" i="10"/>
  <c r="C148" i="10"/>
  <c r="C149" i="10"/>
  <c r="C150" i="10"/>
  <c r="C151" i="10"/>
  <c r="C153" i="10"/>
  <c r="C154" i="10"/>
  <c r="C155" i="10"/>
  <c r="C156" i="10"/>
  <c r="C160" i="10"/>
  <c r="C161" i="10"/>
  <c r="C162" i="10"/>
  <c r="C166" i="10"/>
  <c r="C167" i="10"/>
  <c r="C172" i="10"/>
  <c r="C173" i="10"/>
  <c r="C175" i="10"/>
  <c r="C114" i="10"/>
  <c r="E238" i="3" l="1"/>
  <c r="E240" i="3" s="1"/>
  <c r="C224" i="10"/>
  <c r="C225" i="10"/>
  <c r="C226" i="10"/>
  <c r="C227" i="10"/>
  <c r="C229" i="10"/>
  <c r="C223" i="10"/>
  <c r="C200" i="10"/>
  <c r="C201" i="10"/>
  <c r="C202" i="10"/>
  <c r="C203" i="10"/>
  <c r="C204" i="10"/>
  <c r="C205" i="10"/>
  <c r="C206" i="10"/>
  <c r="C207" i="10"/>
  <c r="C208" i="10"/>
  <c r="C209" i="10"/>
  <c r="C210" i="10"/>
  <c r="C211" i="10"/>
  <c r="C212" i="10"/>
  <c r="C213" i="10"/>
  <c r="C214" i="10"/>
  <c r="C215" i="10"/>
  <c r="C216" i="10"/>
  <c r="C217" i="10"/>
  <c r="C218" i="10"/>
  <c r="C219" i="10"/>
  <c r="C220" i="10"/>
  <c r="C222" i="10"/>
  <c r="C199" i="10"/>
  <c r="C178" i="10"/>
  <c r="C179" i="10"/>
  <c r="C180" i="10"/>
  <c r="C181" i="10"/>
  <c r="C182" i="10"/>
  <c r="C183" i="10"/>
  <c r="C184" i="10"/>
  <c r="C187" i="10"/>
  <c r="C188" i="10"/>
  <c r="C189" i="10"/>
  <c r="C190" i="10"/>
  <c r="C191" i="10"/>
  <c r="C193" i="10"/>
  <c r="C194" i="10"/>
  <c r="C195" i="10"/>
  <c r="C196" i="10"/>
  <c r="C197" i="10"/>
  <c r="C198" i="10"/>
  <c r="C177" i="10"/>
  <c r="C99" i="10"/>
  <c r="C100" i="10"/>
  <c r="C104" i="10"/>
  <c r="C105" i="10"/>
  <c r="C106" i="10"/>
  <c r="C107" i="10"/>
  <c r="C108" i="10"/>
  <c r="C110" i="10"/>
  <c r="C111" i="10"/>
  <c r="C98" i="10"/>
  <c r="C97" i="10"/>
  <c r="C91" i="10"/>
  <c r="C92" i="10"/>
  <c r="C93" i="10"/>
  <c r="C94" i="10"/>
  <c r="C95" i="10"/>
  <c r="C96" i="10"/>
  <c r="C90"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56" i="10"/>
  <c r="C52" i="10"/>
  <c r="C53" i="10"/>
  <c r="C54" i="10"/>
  <c r="C51" i="10"/>
  <c r="C38" i="10"/>
  <c r="C41" i="10"/>
  <c r="C42" i="10"/>
  <c r="C43" i="10"/>
  <c r="C44" i="10"/>
  <c r="C45" i="10"/>
  <c r="C46" i="10"/>
  <c r="C48" i="10"/>
  <c r="C49" i="10"/>
  <c r="C50" i="10"/>
  <c r="C31" i="10"/>
  <c r="C32" i="10"/>
  <c r="C33" i="10"/>
  <c r="C26" i="10"/>
  <c r="C27" i="10"/>
  <c r="C28" i="10"/>
  <c r="C23" i="10"/>
  <c r="D36" i="7"/>
  <c r="D23" i="7"/>
  <c r="D38" i="7" s="1"/>
  <c r="F89" i="10" l="1"/>
  <c r="F97" i="10"/>
  <c r="E79" i="4"/>
  <c r="E80" i="4" l="1"/>
  <c r="F80" i="4" s="1"/>
  <c r="E16" i="3"/>
  <c r="C24" i="10" s="1"/>
  <c r="B50" i="11"/>
  <c r="C22" i="5" l="1"/>
  <c r="C16" i="5"/>
  <c r="C12" i="5"/>
  <c r="C11" i="5"/>
  <c r="C10" i="5"/>
  <c r="B5" i="3"/>
  <c r="C13" i="5" l="1"/>
  <c r="C20" i="9"/>
  <c r="C29" i="10"/>
  <c r="E155" i="3"/>
  <c r="C144" i="10" s="1"/>
  <c r="F21" i="4"/>
  <c r="C86" i="4" s="1"/>
  <c r="E86" i="4" s="1"/>
  <c r="F86" i="4" s="1"/>
  <c r="C56" i="4"/>
  <c r="E56" i="4" s="1"/>
  <c r="E27" i="3" s="1"/>
  <c r="F18" i="4"/>
  <c r="C62" i="4"/>
  <c r="E62" i="4" s="1"/>
  <c r="C37" i="10"/>
  <c r="D284" i="9"/>
  <c r="E284" i="9"/>
  <c r="F284" i="9"/>
  <c r="G284" i="9"/>
  <c r="I284" i="9"/>
  <c r="J284" i="9"/>
  <c r="K284" i="9"/>
  <c r="L284" i="9"/>
  <c r="N284" i="9"/>
  <c r="O284" i="9"/>
  <c r="C284" i="9"/>
  <c r="D268" i="9"/>
  <c r="E268" i="9"/>
  <c r="F268" i="9"/>
  <c r="G268" i="9"/>
  <c r="H268" i="9"/>
  <c r="I268" i="9"/>
  <c r="J268" i="9"/>
  <c r="K268" i="9"/>
  <c r="L268" i="9"/>
  <c r="N268" i="9"/>
  <c r="O268" i="9"/>
  <c r="C268" i="9"/>
  <c r="F89" i="4" l="1"/>
  <c r="E50" i="3"/>
  <c r="E43" i="4"/>
  <c r="C61" i="4"/>
  <c r="E61" i="4" s="1"/>
  <c r="F62" i="4" s="1"/>
  <c r="E31" i="3" s="1"/>
  <c r="C55" i="4"/>
  <c r="E55" i="4" s="1"/>
  <c r="E26" i="3" s="1"/>
  <c r="E138" i="3" s="1"/>
  <c r="C30" i="10"/>
  <c r="C49" i="4"/>
  <c r="E49" i="4" s="1"/>
  <c r="F49" i="4" s="1"/>
  <c r="E32" i="3" s="1"/>
  <c r="C47" i="10"/>
  <c r="C222" i="9"/>
  <c r="E126" i="3"/>
  <c r="E132" i="3"/>
  <c r="C121" i="10" s="1"/>
  <c r="F44" i="4" l="1"/>
  <c r="E12" i="3"/>
  <c r="C137" i="9"/>
  <c r="C127" i="10"/>
  <c r="F57" i="4"/>
  <c r="C34" i="10"/>
  <c r="C55" i="10"/>
  <c r="F55" i="10" s="1"/>
  <c r="E51" i="3"/>
  <c r="C115" i="10"/>
  <c r="C40" i="10"/>
  <c r="E139" i="3"/>
  <c r="C36" i="10"/>
  <c r="E141" i="3"/>
  <c r="C130" i="10" s="1"/>
  <c r="C35" i="10"/>
  <c r="C18" i="9"/>
  <c r="B60" i="11"/>
  <c r="B56" i="11"/>
  <c r="B4" i="10"/>
  <c r="B4" i="9"/>
  <c r="B4" i="7"/>
  <c r="B4" i="6"/>
  <c r="B4" i="5"/>
  <c r="B4" i="3"/>
  <c r="C4" i="4"/>
  <c r="E200" i="3"/>
  <c r="E199" i="3"/>
  <c r="E174" i="3"/>
  <c r="C163" i="10" s="1"/>
  <c r="C125" i="9"/>
  <c r="B6" i="10"/>
  <c r="B5" i="10"/>
  <c r="B3" i="10"/>
  <c r="B2" i="10"/>
  <c r="B6" i="9"/>
  <c r="B5" i="9"/>
  <c r="B3" i="9"/>
  <c r="B2" i="9"/>
  <c r="B6" i="7"/>
  <c r="B5" i="7"/>
  <c r="B3" i="7"/>
  <c r="B2" i="7"/>
  <c r="B6" i="6"/>
  <c r="B5" i="6"/>
  <c r="B3" i="6"/>
  <c r="B2" i="6"/>
  <c r="B6" i="5"/>
  <c r="B5" i="5"/>
  <c r="B3" i="5"/>
  <c r="B2" i="5"/>
  <c r="B6" i="3"/>
  <c r="B3" i="3"/>
  <c r="B2" i="3"/>
  <c r="C6" i="4"/>
  <c r="C5" i="4"/>
  <c r="C3" i="4"/>
  <c r="C2" i="4"/>
  <c r="D35" i="4" s="1"/>
  <c r="A2" i="11"/>
  <c r="A6" i="10"/>
  <c r="A5" i="10"/>
  <c r="A3" i="10"/>
  <c r="A2" i="10"/>
  <c r="C243" i="9"/>
  <c r="C244" i="9"/>
  <c r="C245" i="9"/>
  <c r="C246" i="9"/>
  <c r="C248" i="9"/>
  <c r="C242" i="9"/>
  <c r="C216" i="9"/>
  <c r="C217" i="9"/>
  <c r="C218" i="9"/>
  <c r="C219" i="9"/>
  <c r="C220" i="9"/>
  <c r="C221"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9" i="9"/>
  <c r="C45" i="9"/>
  <c r="C12" i="9"/>
  <c r="C13" i="9"/>
  <c r="C14" i="9"/>
  <c r="C15" i="9"/>
  <c r="C19" i="9"/>
  <c r="C21" i="9"/>
  <c r="C22" i="9"/>
  <c r="C23" i="9"/>
  <c r="C24" i="9"/>
  <c r="C25" i="9"/>
  <c r="C26" i="9"/>
  <c r="C27" i="9"/>
  <c r="C28" i="9"/>
  <c r="C29" i="9"/>
  <c r="C31" i="9"/>
  <c r="C32" i="9"/>
  <c r="C33" i="9"/>
  <c r="C34" i="9"/>
  <c r="C35" i="9"/>
  <c r="C36" i="9"/>
  <c r="C37" i="9"/>
  <c r="C38" i="9"/>
  <c r="C39" i="9"/>
  <c r="C40" i="9"/>
  <c r="C41" i="9"/>
  <c r="C87" i="9" l="1"/>
  <c r="F83" i="4"/>
  <c r="C128" i="10"/>
  <c r="E17" i="3"/>
  <c r="C25" i="10" s="1"/>
  <c r="C198" i="9"/>
  <c r="C185" i="10"/>
  <c r="C199" i="9"/>
  <c r="C186" i="10"/>
  <c r="C173" i="9"/>
  <c r="C17" i="9"/>
  <c r="C50" i="9"/>
  <c r="C16" i="9" l="1"/>
  <c r="C30" i="9"/>
  <c r="C39" i="10"/>
  <c r="D249" i="9"/>
  <c r="E249" i="9"/>
  <c r="F249" i="9"/>
  <c r="G249" i="9"/>
  <c r="H249" i="9"/>
  <c r="I249" i="9"/>
  <c r="J249" i="9"/>
  <c r="K249" i="9"/>
  <c r="L249" i="9"/>
  <c r="N249" i="9"/>
  <c r="O249" i="9"/>
  <c r="D239" i="9"/>
  <c r="E239" i="9"/>
  <c r="F239" i="9"/>
  <c r="G239" i="9"/>
  <c r="H239" i="9"/>
  <c r="I239" i="9"/>
  <c r="J239" i="9"/>
  <c r="K239" i="9"/>
  <c r="L239" i="9"/>
  <c r="N239" i="9"/>
  <c r="O239" i="9"/>
  <c r="D212" i="9"/>
  <c r="E212" i="9"/>
  <c r="F212" i="9"/>
  <c r="G212" i="9"/>
  <c r="H212" i="9"/>
  <c r="I212" i="9"/>
  <c r="J212" i="9"/>
  <c r="K212" i="9"/>
  <c r="L212" i="9"/>
  <c r="N212" i="9"/>
  <c r="O212" i="9"/>
  <c r="D121" i="9"/>
  <c r="E121" i="9"/>
  <c r="F121" i="9"/>
  <c r="G121" i="9"/>
  <c r="H121" i="9"/>
  <c r="I121" i="9"/>
  <c r="J121" i="9"/>
  <c r="K121" i="9"/>
  <c r="L121" i="9"/>
  <c r="N121" i="9"/>
  <c r="O121" i="9"/>
  <c r="D98" i="9"/>
  <c r="E98" i="9"/>
  <c r="F98" i="9"/>
  <c r="G98" i="9"/>
  <c r="H98" i="9"/>
  <c r="I98" i="9"/>
  <c r="J98" i="9"/>
  <c r="K98" i="9"/>
  <c r="L98" i="9"/>
  <c r="N98" i="9"/>
  <c r="O98" i="9"/>
  <c r="D87" i="9"/>
  <c r="E87" i="9"/>
  <c r="F87" i="9"/>
  <c r="G87" i="9"/>
  <c r="H87" i="9"/>
  <c r="I87" i="9"/>
  <c r="J87" i="9"/>
  <c r="K87" i="9"/>
  <c r="L87" i="9"/>
  <c r="N87" i="9"/>
  <c r="O87" i="9"/>
  <c r="D50" i="9"/>
  <c r="E50" i="9"/>
  <c r="F50" i="9"/>
  <c r="G50" i="9"/>
  <c r="H50" i="9"/>
  <c r="I50" i="9"/>
  <c r="J50" i="9"/>
  <c r="K50" i="9"/>
  <c r="L50" i="9"/>
  <c r="N50" i="9"/>
  <c r="O50" i="9"/>
  <c r="D42" i="9"/>
  <c r="E42" i="9"/>
  <c r="F42" i="9"/>
  <c r="G42" i="9"/>
  <c r="H42" i="9"/>
  <c r="I42" i="9"/>
  <c r="J42" i="9"/>
  <c r="K42" i="9"/>
  <c r="L42" i="9"/>
  <c r="N42" i="9"/>
  <c r="O42" i="9"/>
  <c r="C98" i="9"/>
  <c r="A6" i="9"/>
  <c r="A5" i="9"/>
  <c r="A3" i="9"/>
  <c r="A2" i="9"/>
  <c r="A6" i="6"/>
  <c r="A5" i="6"/>
  <c r="A3" i="6"/>
  <c r="A2" i="6"/>
  <c r="C25" i="5"/>
  <c r="C19" i="5"/>
  <c r="J251" i="9" l="1"/>
  <c r="O251" i="9"/>
  <c r="L251" i="9"/>
  <c r="I251" i="9"/>
  <c r="G251" i="9"/>
  <c r="E251" i="9"/>
  <c r="N251" i="9"/>
  <c r="K251" i="9"/>
  <c r="H251" i="9"/>
  <c r="F251" i="9"/>
  <c r="D251" i="9"/>
  <c r="C11" i="9"/>
  <c r="C42" i="9" s="1"/>
  <c r="C100" i="9" s="1"/>
  <c r="E43" i="3"/>
  <c r="E101" i="3" s="1"/>
  <c r="C20" i="10"/>
  <c r="F50" i="10" s="1"/>
  <c r="J100" i="9"/>
  <c r="L100" i="9"/>
  <c r="C27" i="5"/>
  <c r="B9" i="6" s="1"/>
  <c r="F100" i="9"/>
  <c r="E100" i="9"/>
  <c r="D100" i="9"/>
  <c r="O100" i="9"/>
  <c r="N100" i="9"/>
  <c r="H100" i="9"/>
  <c r="G100" i="9"/>
  <c r="K100" i="9"/>
  <c r="I100" i="9"/>
  <c r="G89" i="10" l="1"/>
  <c r="H89" i="10" s="1"/>
  <c r="G50" i="10"/>
  <c r="H50" i="10" s="1"/>
  <c r="E109" i="3"/>
  <c r="E185" i="3"/>
  <c r="C174" i="10" s="1"/>
  <c r="C184" i="9" l="1"/>
  <c r="C108" i="9"/>
  <c r="C101" i="10"/>
  <c r="G97" i="10"/>
  <c r="H97" i="10" s="1"/>
  <c r="G55" i="10"/>
  <c r="H55" i="10" s="1"/>
  <c r="B11" i="6"/>
  <c r="E248" i="3"/>
  <c r="C221" i="10"/>
  <c r="F222" i="10" s="1"/>
  <c r="E206" i="3"/>
  <c r="E182" i="3"/>
  <c r="C171" i="10" s="1"/>
  <c r="E181" i="3"/>
  <c r="C170" i="10" s="1"/>
  <c r="E180" i="3"/>
  <c r="C169" i="10" s="1"/>
  <c r="E179" i="3"/>
  <c r="C168" i="10" s="1"/>
  <c r="E176" i="3"/>
  <c r="C165" i="10" s="1"/>
  <c r="E175" i="3"/>
  <c r="C164" i="10" s="1"/>
  <c r="E170" i="3"/>
  <c r="C159" i="10" s="1"/>
  <c r="E169" i="3"/>
  <c r="C158" i="10" s="1"/>
  <c r="E168" i="3"/>
  <c r="C157" i="10" s="1"/>
  <c r="E163" i="3"/>
  <c r="C152" i="10" s="1"/>
  <c r="E158" i="3"/>
  <c r="C147" i="10" s="1"/>
  <c r="E157" i="3"/>
  <c r="C146" i="10" s="1"/>
  <c r="C154" i="9"/>
  <c r="E148" i="3"/>
  <c r="C140" i="9"/>
  <c r="C138" i="9"/>
  <c r="E111" i="3"/>
  <c r="E110" i="3"/>
  <c r="E122" i="3" s="1"/>
  <c r="A3" i="3"/>
  <c r="A5" i="3"/>
  <c r="A6" i="3"/>
  <c r="A2" i="3"/>
  <c r="E188" i="3" l="1"/>
  <c r="G176" i="10" s="1"/>
  <c r="C192" i="10"/>
  <c r="F198" i="10" s="1"/>
  <c r="E213" i="3"/>
  <c r="G198" i="10" s="1"/>
  <c r="C228" i="10"/>
  <c r="F229" i="10" s="1"/>
  <c r="E250" i="3"/>
  <c r="C137" i="10"/>
  <c r="F176" i="10" s="1"/>
  <c r="G113" i="10"/>
  <c r="C102" i="10"/>
  <c r="C167" i="9"/>
  <c r="C175" i="9"/>
  <c r="C181" i="9"/>
  <c r="C156" i="9"/>
  <c r="C168" i="9"/>
  <c r="C178" i="9"/>
  <c r="C110" i="9"/>
  <c r="C103" i="10"/>
  <c r="C147" i="9"/>
  <c r="C157" i="9"/>
  <c r="C179" i="9"/>
  <c r="C116" i="9"/>
  <c r="C109" i="10"/>
  <c r="C162" i="9"/>
  <c r="C174" i="9"/>
  <c r="C180" i="9"/>
  <c r="C169" i="9"/>
  <c r="C205" i="9"/>
  <c r="C212" i="9" s="1"/>
  <c r="C237" i="9"/>
  <c r="C239" i="9" s="1"/>
  <c r="G222" i="10"/>
  <c r="C247" i="9"/>
  <c r="C249" i="9" s="1"/>
  <c r="C109" i="9"/>
  <c r="C131" i="9"/>
  <c r="H198" i="10" l="1"/>
  <c r="E254" i="3"/>
  <c r="G7" i="10" s="1"/>
  <c r="C187" i="9"/>
  <c r="H176" i="10"/>
  <c r="F113" i="10"/>
  <c r="H113" i="10" s="1"/>
  <c r="C121" i="9"/>
  <c r="F7" i="10"/>
  <c r="H222" i="10"/>
  <c r="G229" i="10"/>
  <c r="H229" i="10" s="1"/>
  <c r="C251" i="9" l="1"/>
  <c r="C253" i="9" s="1"/>
  <c r="C255" i="9" s="1"/>
  <c r="C286" i="9" s="1"/>
  <c r="H7" i="10"/>
  <c r="B13" i="6"/>
  <c r="B15" i="6" s="1"/>
  <c r="E256" i="3"/>
  <c r="D253" i="9"/>
  <c r="D255" i="9"/>
  <c r="D286" i="9"/>
  <c r="D290" i="9"/>
  <c r="E288" i="9"/>
  <c r="E253" i="9"/>
  <c r="E255" i="9" s="1"/>
  <c r="E286" i="9" s="1"/>
  <c r="L253" i="9"/>
  <c r="L255" i="9" s="1"/>
  <c r="L286" i="9" s="1"/>
  <c r="H253" i="9"/>
  <c r="H255" i="9" s="1"/>
  <c r="H286" i="9" s="1"/>
  <c r="K253" i="9"/>
  <c r="K255" i="9" s="1"/>
  <c r="K286" i="9" s="1"/>
  <c r="I253" i="9"/>
  <c r="I255" i="9" s="1"/>
  <c r="I286" i="9" s="1"/>
  <c r="F253" i="9"/>
  <c r="F255" i="9"/>
  <c r="F286" i="9" s="1"/>
  <c r="N253" i="9"/>
  <c r="N255" i="9" s="1"/>
  <c r="N286" i="9" s="1"/>
  <c r="M42" i="9"/>
  <c r="J253" i="9"/>
  <c r="G253" i="9"/>
  <c r="G255" i="9" s="1"/>
  <c r="G286" i="9" s="1"/>
  <c r="O253" i="9"/>
  <c r="O255" i="9" s="1"/>
  <c r="O286" i="9" s="1"/>
  <c r="M98" i="9" l="1"/>
  <c r="M87" i="9"/>
  <c r="M121" i="9"/>
  <c r="M50" i="9"/>
  <c r="M268" i="9"/>
  <c r="M212" i="9"/>
  <c r="M239" i="9"/>
  <c r="M284" i="9"/>
  <c r="E290" i="9"/>
  <c r="F288" i="9" s="1"/>
  <c r="F290" i="9" s="1"/>
  <c r="G288" i="9" s="1"/>
  <c r="G290" i="9" s="1"/>
  <c r="H288" i="9" s="1"/>
  <c r="H290" i="9" s="1"/>
  <c r="I288" i="9" s="1"/>
  <c r="I290" i="9" s="1"/>
  <c r="J288" i="9" s="1"/>
  <c r="M249" i="9"/>
  <c r="J255" i="9"/>
  <c r="J286" i="9" s="1"/>
  <c r="M100" i="9"/>
  <c r="M187" i="9" l="1"/>
  <c r="M251" i="9" s="1"/>
  <c r="J290" i="9"/>
  <c r="K288" i="9" s="1"/>
  <c r="K290" i="9" s="1"/>
  <c r="L288" i="9" s="1"/>
  <c r="L290" i="9" s="1"/>
  <c r="M288" i="9" s="1"/>
  <c r="M253" i="9" l="1"/>
  <c r="M255" i="9" s="1"/>
  <c r="M286" i="9" s="1"/>
  <c r="M290" i="9" s="1"/>
  <c r="N288" i="9" s="1"/>
  <c r="N290" i="9" s="1"/>
  <c r="O288" i="9" s="1"/>
  <c r="O29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tc={8A064594-C64C-4639-8656-CCFDAB3B9E07}</author>
  </authors>
  <commentList>
    <comment ref="G176" authorId="0" shapeId="0" xr:uid="{8A064594-C64C-4639-8656-CCFDAB3B9E07}">
      <text>
        <t>[Threaded comment]
Your version of Excel allows you to read this threaded comment; however, any edits to it will get removed if the file is opened in a newer version of Excel. Learn more: https://go.microsoft.com/fwlink/?linkid=870924
Comment:
    Changed: =+'3.Income &amp; Expenditure Budget'!E189
To: =+'3.Income &amp; Expenditure Budget'!E188</t>
      </text>
    </comment>
  </commentList>
</comments>
</file>

<file path=xl/sharedStrings.xml><?xml version="1.0" encoding="utf-8"?>
<sst xmlns="http://schemas.openxmlformats.org/spreadsheetml/2006/main" count="1235" uniqueCount="667">
  <si>
    <t>STEPS FOR COMPLETING THE BUDGET TEMPLATE</t>
  </si>
  <si>
    <t xml:space="preserve">Introduction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</si>
  <si>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</si>
  <si>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</si>
  <si>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</si>
  <si>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</si>
  <si>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</si>
  <si>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Obtain the other information indicated to assist in completeing the budgeting process.</t>
  </si>
  <si>
    <t xml:space="preserve">2. Open sheet 2 - Budget Grant Calculation  </t>
  </si>
  <si>
    <t>3. Open sheet 3 - Income and Expenditure Budget</t>
  </si>
  <si>
    <t>(a)    The Grant figures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</si>
  <si>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</si>
  <si>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</si>
  <si>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</si>
  <si>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</si>
  <si>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</si>
  <si>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</si>
  <si>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</si>
  <si>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</si>
  <si>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</si>
  <si>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</si>
  <si>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</si>
  <si>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</si>
  <si>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can only be entered/imported to the accounts system after the prior year end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</si>
  <si>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</si>
  <si>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</si>
  <si>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</si>
  <si>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</si>
  <si>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</si>
  <si>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</si>
  <si>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r>
      <t>The excel workbook should be</t>
    </r>
    <r>
      <rPr>
        <b/>
        <sz val="12"/>
        <rFont val="Calibri"/>
        <family val="2"/>
        <scheme val="minor"/>
      </rPr>
      <t xml:space="preserve"> submitted by the Principal to the email address  </t>
    </r>
    <r>
      <rPr>
        <sz val="12"/>
        <color rgb="FF366092"/>
        <rFont val="Calibri"/>
        <family val="2"/>
        <scheme val="minor"/>
      </rPr>
      <t xml:space="preserve">sdfinfo@education.gov.ie </t>
    </r>
  </si>
  <si>
    <t xml:space="preserve">This email must follow the format outlined below: </t>
  </si>
  <si>
    <t>DECLARATION FOR A COMMUNITY SCHOOL</t>
  </si>
  <si>
    <t>Subject:  School Name - Roll No - Budget 2026/2027</t>
  </si>
  <si>
    <t>As Principal of ______________________ (name and address of school), roll number ________________ and in my capacity as secretary to the board of management,</t>
  </si>
  <si>
    <t>I confirm that the attached Budget for the year ___________ has been approved by the board of management on the ____________ (date of board of management meeting).</t>
  </si>
  <si>
    <t>DECLARATION FOR A COMPREHENSIVE SCHOOL</t>
  </si>
  <si>
    <t>As Principal of ______________________ (name and address of school), roll number ________________.</t>
  </si>
  <si>
    <t>Budget Preparation Information</t>
  </si>
  <si>
    <t>2026/2027</t>
  </si>
  <si>
    <t>School Type:</t>
  </si>
  <si>
    <t>Enter School Details Below:</t>
  </si>
  <si>
    <t>Name of School:</t>
  </si>
  <si>
    <t>Address of School:</t>
  </si>
  <si>
    <t>Roll Number:</t>
  </si>
  <si>
    <t>1. Projected Pupil Enrolment at:</t>
  </si>
  <si>
    <t>01st September 2026</t>
  </si>
  <si>
    <t>Projected Enrolment – Leaving Certificate Applied</t>
  </si>
  <si>
    <t>Projected Enrolment – Junior Certificate Schools Programme (Year 1 only)</t>
  </si>
  <si>
    <t xml:space="preserve">Projected Enrolment – Transition Year
</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</si>
  <si>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</si>
  <si>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</si>
  <si>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</si>
  <si>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</si>
  <si>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</si>
  <si>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</si>
  <si>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</si>
  <si>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</si>
  <si>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</si>
  <si>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Number of teachers opted out for supervision and substitution:</t>
  </si>
  <si>
    <t>Pre 01/01/2011</t>
  </si>
  <si>
    <t>Post 31/12/2010</t>
  </si>
  <si>
    <t>Estimate the Non-Teacher Pay grant based on the census return for 2026</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</si>
  <si>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</si>
  <si>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</si>
  <si>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</si>
  <si>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</si>
  <si>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</si>
  <si>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</si>
  <si>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</si>
  <si>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</si>
  <si>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General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</si>
  <si>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</si>
  <si>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General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</si>
  <si>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Community &amp; Comprehensive school's only - most recent census report</t>
  </si>
  <si>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</si>
  <si>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</si>
  <si>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</si>
  <si>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</si>
  <si>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</si>
  <si>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</si>
  <si>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</si>
  <si>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</si>
  <si>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t xml:space="preserve">LCA Enrolment 2026/27 Year 1 and 2 </t>
  </si>
  <si>
    <t>JCSP Enrolment (Year 1 only) 2026/27</t>
  </si>
  <si>
    <t>Transition Year Enrolment 2026/27</t>
  </si>
  <si>
    <t>Special Needs Pupils 2026/27</t>
  </si>
  <si>
    <t>Traveller Pupils 2026/27</t>
  </si>
  <si>
    <t>PLC Pupils 2026/27</t>
  </si>
  <si>
    <t>Teachers opted out of  Supervision/Substitution Scheme</t>
  </si>
  <si>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</si>
  <si>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</si>
  <si>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</si>
  <si>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</si>
  <si>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</si>
  <si>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Total</t>
  </si>
  <si>
    <t>€</t>
  </si>
  <si>
    <t>Rate</t>
  </si>
  <si>
    <t>Freebook Scheme Grant</t>
  </si>
  <si>
    <t>Freee School Book Scheme Grant -Admin Grant (Total Enrolment Sept 25)</t>
  </si>
  <si>
    <t>Grant funded salary &amp; employer PRSI amount where transferred to DEY payroll</t>
  </si>
  <si>
    <t>Adjusted School Support Service Fund (SSSF)</t>
  </si>
  <si>
    <t>Pupil #</t>
  </si>
  <si>
    <t>Science Subjects Grants</t>
  </si>
  <si>
    <t>LCA</t>
  </si>
  <si>
    <t>JCSP</t>
  </si>
  <si>
    <t xml:space="preserve">pre 01/01/2011   </t>
  </si>
  <si>
    <t>post-31/12/2010</t>
  </si>
  <si>
    <t>Non Teachers Pay Budget</t>
  </si>
  <si>
    <t>TOTAL DEY GRANTS</t>
  </si>
  <si>
    <t>Income &amp; Expenditure Budget</t>
  </si>
  <si>
    <t>School Address:</t>
  </si>
  <si>
    <t>PLEASE NOTE: The excel sheets in this workbook are linked by formulae. Cells in grey should not be typed into.</t>
  </si>
  <si>
    <t xml:space="preserve">                                                </t>
  </si>
  <si>
    <t>Nominal Code</t>
  </si>
  <si>
    <t xml:space="preserve">Description </t>
  </si>
  <si>
    <t>Amount €</t>
  </si>
  <si>
    <t>Notes</t>
  </si>
  <si>
    <t>Department of Education Income</t>
  </si>
  <si>
    <t xml:space="preserve">Capitation/Non Pay Budget
</t>
  </si>
  <si>
    <t>Grant calculated based on formula</t>
  </si>
  <si>
    <t>Capitation/Non Pay Budget</t>
  </si>
  <si>
    <t>DEIS Grant</t>
  </si>
  <si>
    <t>Enter amount based on what was received in previous year (DEIS schools only)</t>
  </si>
  <si>
    <t>Early Start Programme Materials/Equipment/Parental Involvement Grant Income</t>
  </si>
  <si>
    <t>Applies to schools with the Early Start pre-school programme</t>
  </si>
  <si>
    <t xml:space="preserve">Early Start Programme Capitation 
</t>
  </si>
  <si>
    <t>Ancillary/School Support Services Grant</t>
  </si>
  <si>
    <t>Secretarial Grant</t>
  </si>
  <si>
    <t>Grant calculated based on formula, (VSS schools only)</t>
  </si>
  <si>
    <t>Caretaker Grant</t>
  </si>
  <si>
    <t>Special Education Equipment Grant</t>
  </si>
  <si>
    <t xml:space="preserve">Free Schoolbook Grant </t>
  </si>
  <si>
    <t xml:space="preserve">Free Schoolbook Admin Grant  </t>
  </si>
  <si>
    <t xml:space="preserve">School Library Books Capital Grant </t>
  </si>
  <si>
    <t>Curriculum/Subjects Grants</t>
  </si>
  <si>
    <t>Irish and Bilingual School Grant</t>
  </si>
  <si>
    <t>Grant calculated based on formula - Voluntary Secondary Schools</t>
  </si>
  <si>
    <t>JCSP Grant</t>
  </si>
  <si>
    <t>Transition Year Grant</t>
  </si>
  <si>
    <t>Leaving Certificate Applied Grant</t>
  </si>
  <si>
    <t>Grant for Traveller Students</t>
  </si>
  <si>
    <t>ICT Grant Non Capital</t>
  </si>
  <si>
    <t>State Exam Income</t>
  </si>
  <si>
    <t>Supervision and Substitution Grant</t>
  </si>
  <si>
    <t>School Excellence Fund Income</t>
  </si>
  <si>
    <t>Sports Complex Grant</t>
  </si>
  <si>
    <t>Minor Works Grant-Non Capital</t>
  </si>
  <si>
    <t>Temporary Accommodation Grant Income</t>
  </si>
  <si>
    <t xml:space="preserve">COVID Minor Works Grant           </t>
  </si>
  <si>
    <t>Standardised Testing Grant</t>
  </si>
  <si>
    <t xml:space="preserve">Other Non Capital DEY Grant Income                           </t>
  </si>
  <si>
    <t>HSE Funding</t>
  </si>
  <si>
    <t>Other State Funding</t>
  </si>
  <si>
    <t xml:space="preserve">Summer Provision Grant                         </t>
  </si>
  <si>
    <t>Applies to school's that intend to run the summer provision programme. Base grant amount of what was receive in prior year</t>
  </si>
  <si>
    <t>Bus Escort Grant</t>
  </si>
  <si>
    <t>Total Department of Education Income</t>
  </si>
  <si>
    <t>Other State Income</t>
  </si>
  <si>
    <t>Department of Children (DCEDI) Grant</t>
  </si>
  <si>
    <t>If applicable, enter grant amount based on previous year if it is a recurring grant</t>
  </si>
  <si>
    <t>DSP School Meals Grant</t>
  </si>
  <si>
    <t>Erasmus Income</t>
  </si>
  <si>
    <t>Transition Year Income</t>
  </si>
  <si>
    <t>Total Other State Income</t>
  </si>
  <si>
    <t>Hire of Facilities Rental Income</t>
  </si>
  <si>
    <t>Locker Income</t>
  </si>
  <si>
    <t>School Generated Income</t>
  </si>
  <si>
    <t>Journals and Year Book Income</t>
  </si>
  <si>
    <t>Education Fees (Fee charging schools)</t>
  </si>
  <si>
    <t xml:space="preserve">Education Fee charge by Private Fee charging school </t>
  </si>
  <si>
    <t>School Administration Charges</t>
  </si>
  <si>
    <t>Book Rental Scheme Income (Fee charging school)</t>
  </si>
  <si>
    <t>Enter budget amount: based on book rental scheme charge for the year times estimated number of pupils- fee charging school</t>
  </si>
  <si>
    <t>Classroom Books/Resources Income</t>
  </si>
  <si>
    <t>Adult Education Income</t>
  </si>
  <si>
    <t>Estimate based on previous year income for rental of school facilities. Include income received from a canteen provider</t>
  </si>
  <si>
    <t>Canteen Income</t>
  </si>
  <si>
    <t>Enter budget amount: based on locker charge for the year times estimated number of pupils</t>
  </si>
  <si>
    <t>Tuck Shop Income</t>
  </si>
  <si>
    <t>Uniforms Income</t>
  </si>
  <si>
    <t xml:space="preserve">Student Photocopying Income </t>
  </si>
  <si>
    <t>Enter budget amount: based on student photocopying charge for the year times estimated number of pupils</t>
  </si>
  <si>
    <t>Religion/Ethos Income</t>
  </si>
  <si>
    <t>Enter budget amount: based on school administration charge for the year times estimated number of pupils</t>
  </si>
  <si>
    <t>Practical Subjects Income</t>
  </si>
  <si>
    <t>Enter budget amount: based on estimated income collected for woodwork, metalwork, home economics from students</t>
  </si>
  <si>
    <t>After School Study/Club Income</t>
  </si>
  <si>
    <t xml:space="preserve">If the school runs an adult education programme, enter the esimtated income </t>
  </si>
  <si>
    <t>Mock Exam Income</t>
  </si>
  <si>
    <t>Estimated income generated from a school ran canteen. If a canteen is outsourced the rental income should be posted to code 3350</t>
  </si>
  <si>
    <t>Games Income</t>
  </si>
  <si>
    <t>Estimate income collected based on prior year</t>
  </si>
  <si>
    <t>School Musical/Drama Income</t>
  </si>
  <si>
    <t>Career Guidance Income</t>
  </si>
  <si>
    <t>School Tours Income</t>
  </si>
  <si>
    <t>School Swimming Income</t>
  </si>
  <si>
    <t>Student Insurance Income</t>
  </si>
  <si>
    <t>Pre-School Income</t>
  </si>
  <si>
    <t>Bus Hire for Games Income</t>
  </si>
  <si>
    <t>Estimate income collected based on prior year. Corresponding expense code is 4671</t>
  </si>
  <si>
    <t>Bus Hire Other Income</t>
  </si>
  <si>
    <t>Estimate income collected based on prior year. Corresponding expense code is 4690</t>
  </si>
  <si>
    <t>Reimbursable Income</t>
  </si>
  <si>
    <t xml:space="preserve">Estimate income generated from a school musical/drama </t>
  </si>
  <si>
    <t>Other School Generated Income</t>
  </si>
  <si>
    <t>Estimate income collected based on prior year (this should not include income for a foreign school tour)</t>
  </si>
  <si>
    <t>School Arts and Crafts Income</t>
  </si>
  <si>
    <t>Estimate income collected based on prior year (primarily applies to Primary schools)</t>
  </si>
  <si>
    <t>Enter budget amount: based on student insurance charge for the year times estimated number of pupils</t>
  </si>
  <si>
    <t>Restricted School Fundraising (Non Capital)</t>
  </si>
  <si>
    <t>If applicable, pre-school income only</t>
  </si>
  <si>
    <t>Unrestricted School Fundraising  (Non Capital)</t>
  </si>
  <si>
    <t>Summer Camps Income</t>
  </si>
  <si>
    <t>Estimate based on prior year, if school runs a summer camp (primarily applies to Primary schools)</t>
  </si>
  <si>
    <t xml:space="preserve">School Dance Income                                                                </t>
  </si>
  <si>
    <t>Voluntary Contributions</t>
  </si>
  <si>
    <t>Income from Parents Association</t>
  </si>
  <si>
    <t>Insurance Claim Income</t>
  </si>
  <si>
    <t>Discounts/Rebates</t>
  </si>
  <si>
    <t xml:space="preserve">Estimate based on previous year   </t>
  </si>
  <si>
    <t>Bank Interest Received</t>
  </si>
  <si>
    <t>Total School Generated Income</t>
  </si>
  <si>
    <t>Other Income</t>
  </si>
  <si>
    <t>Designated Income (Non Capital)</t>
  </si>
  <si>
    <t xml:space="preserve">Other Income </t>
  </si>
  <si>
    <t>Restricted External Fundraising  (Non Capital)</t>
  </si>
  <si>
    <t>Unrestricted External Fundraising  (Non Capital)</t>
  </si>
  <si>
    <t>If applicable and amount is known of insurance claim</t>
  </si>
  <si>
    <t>Estimate based on prior year</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</si>
  <si>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</si>
  <si>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</si>
  <si>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</si>
  <si>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</si>
  <si>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</si>
  <si>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</si>
  <si>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</si>
  <si>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</si>
  <si>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</si>
  <si>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</si>
  <si>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</si>
  <si>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</si>
  <si>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</si>
  <si>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</si>
  <si>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</si>
  <si>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</si>
  <si>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</si>
  <si>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</si>
  <si>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</si>
  <si>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</si>
  <si>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</si>
  <si>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Teaching Aids Expense</t>
  </si>
  <si>
    <t>Bus Escort Wages Expense</t>
  </si>
  <si>
    <t>Other Educational Wages Expense</t>
  </si>
  <si>
    <t>HSE Funded Wages Expense</t>
  </si>
  <si>
    <t>Religion/Ethos Expense</t>
  </si>
  <si>
    <t>Bus Escort Employer Pension Expense </t>
  </si>
  <si>
    <t>Other Employer Pension Expense </t>
  </si>
  <si>
    <t>Total Education Salaries</t>
  </si>
  <si>
    <t>Art Expense</t>
  </si>
  <si>
    <t>Home Economics Expense</t>
  </si>
  <si>
    <t>Education Other Expenditure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</si>
  <si>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</si>
  <si>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</si>
  <si>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</si>
  <si>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</si>
  <si>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</si>
  <si>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Woodwork / Building Construction Expense</t>
  </si>
  <si>
    <t>Metalwork / Engineering Expense</t>
  </si>
  <si>
    <t>Technology Expense</t>
  </si>
  <si>
    <t>Sciences Subjects Expense</t>
  </si>
  <si>
    <t>Leaving Cert Applied Expense</t>
  </si>
  <si>
    <t xml:space="preserve">ICT Grant Non - Capital Expense                   </t>
  </si>
  <si>
    <t>Expenditure must match income in code 3230</t>
  </si>
  <si>
    <t>LCVP Expense</t>
  </si>
  <si>
    <t>Computer Maintenance &amp; Support Expense</t>
  </si>
  <si>
    <t>Estimate based on previous year. Expense not covered under the ICT grant for e.g. maintenance and support contract, website costs</t>
  </si>
  <si>
    <t>Transition Year Expense</t>
  </si>
  <si>
    <t>Learning Support Expense</t>
  </si>
  <si>
    <t>Career Guidance Expense</t>
  </si>
  <si>
    <t>Curriculum/Subjects Expenses</t>
  </si>
  <si>
    <t>Estimate based on previous year. Other subject includes expenses incurred by Maths, Irish, History, Geography etc.</t>
  </si>
  <si>
    <t>JCSP Expense</t>
  </si>
  <si>
    <t>Expenditure must match income in code 3210</t>
  </si>
  <si>
    <t>Expenditure must match income in code 3200 &amp; income in code 3310</t>
  </si>
  <si>
    <t>Physical Education Expense</t>
  </si>
  <si>
    <t>Estimate based on previous year. Example of expenses under this heading is items purchased by the SEN department, literacy aids, fine and gross motor skills aids</t>
  </si>
  <si>
    <t>Games (excl. travel) Expense</t>
  </si>
  <si>
    <t>Special Class Non-Capital Expense</t>
  </si>
  <si>
    <t>Inservice and Training Expenses</t>
  </si>
  <si>
    <t>Student Wellbeing Expense</t>
  </si>
  <si>
    <t>School Tours Expense</t>
  </si>
  <si>
    <t xml:space="preserve">Library Non Grant Funded Expense                                                                                                           </t>
  </si>
  <si>
    <t>School Musical/Drama Expense</t>
  </si>
  <si>
    <t>School Library Books Capital Grant Expense</t>
  </si>
  <si>
    <t>Expenditure must match income in code 3155</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</si>
  <si>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</si>
  <si>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</si>
  <si>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</si>
  <si>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</si>
  <si>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</si>
  <si>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Mock Examinations Expense</t>
  </si>
  <si>
    <t>School Yearbook/Journal Expense</t>
  </si>
  <si>
    <t>Trophies and Prizes Expense</t>
  </si>
  <si>
    <t>Free Schoolbook Grant Expense </t>
  </si>
  <si>
    <t>Expenditure must match income in code 3151</t>
  </si>
  <si>
    <t>Home School Liaison Expense</t>
  </si>
  <si>
    <t xml:space="preserve">Book Rental Scheme Expense (Fee Charging School) </t>
  </si>
  <si>
    <t>School Excellence Fund Expense</t>
  </si>
  <si>
    <t>Classroom Books/Resources Expense</t>
  </si>
  <si>
    <t>Expenditure must match income in code 3335</t>
  </si>
  <si>
    <t>Student Council Expense</t>
  </si>
  <si>
    <t>Expenditure must match income in code 3495</t>
  </si>
  <si>
    <t>Other Educational Expense</t>
  </si>
  <si>
    <t>Uniform Expense</t>
  </si>
  <si>
    <t>Expenditure must match income in code 3260</t>
  </si>
  <si>
    <t>Erasmus Expense</t>
  </si>
  <si>
    <t>Other Summer Camps Expense</t>
  </si>
  <si>
    <t>Other Summer Provision Expense</t>
  </si>
  <si>
    <t>Student Insurance Expense</t>
  </si>
  <si>
    <t>Standardised Testing Expense</t>
  </si>
  <si>
    <t>Department of Children (DCEDI) Expense</t>
  </si>
  <si>
    <t>Expenditure must match income in code 3295</t>
  </si>
  <si>
    <t>Designated Expenditure (Non Capital)</t>
  </si>
  <si>
    <t xml:space="preserve">DSP School Meals Food Costs                       </t>
  </si>
  <si>
    <t>Expenditure must match income in code 3296</t>
  </si>
  <si>
    <t>Special Educational Equipment (Non Capital) Expense</t>
  </si>
  <si>
    <t>Expenditure must match income in code 3297</t>
  </si>
  <si>
    <t xml:space="preserve">Other Non Capital DEY Grants Expense                       </t>
  </si>
  <si>
    <t>School Swimming Expense</t>
  </si>
  <si>
    <t>Other Canteen Expense</t>
  </si>
  <si>
    <t>Restricted School Fundraising Expenses  (Non Capital)</t>
  </si>
  <si>
    <t>Restricted External Fundraising Expenses  (Non Capital)</t>
  </si>
  <si>
    <t>Matched to grant receipt in 3292 - Primary schools only</t>
  </si>
  <si>
    <t>Unrestricted External Fundraising Expenses (Non Capital)</t>
  </si>
  <si>
    <t>Expenditure must match income in code 3851</t>
  </si>
  <si>
    <t>Unrestricted School Fundraising Expenses (Non Capital)</t>
  </si>
  <si>
    <t>Expenditure must match income in code 3140</t>
  </si>
  <si>
    <t xml:space="preserve">School Dance Expense                                               </t>
  </si>
  <si>
    <t>Estimate based on previous year - primarily used by primary schools</t>
  </si>
  <si>
    <t>Expenditure must match income in code 3574</t>
  </si>
  <si>
    <t>Pre-School Expense</t>
  </si>
  <si>
    <t>Expenditure must match income in code 3852</t>
  </si>
  <si>
    <t>Expenditure must match income in code 3853</t>
  </si>
  <si>
    <t>Expenditure must match income in code 3575</t>
  </si>
  <si>
    <t>School Arts and Crafts Expense</t>
  </si>
  <si>
    <t>Caretaker Wages Expense</t>
  </si>
  <si>
    <t>Other HSE Expense</t>
  </si>
  <si>
    <t>Other State Funding Expense</t>
  </si>
  <si>
    <t>Expenditure must match income in code 3299</t>
  </si>
  <si>
    <t>Cleaners Wages Expense</t>
  </si>
  <si>
    <t>After school study/club non wages expenses</t>
  </si>
  <si>
    <t>Total Education Other</t>
  </si>
  <si>
    <t>Contract Cleaners Expense</t>
  </si>
  <si>
    <t>Cleaning Materials Expense</t>
  </si>
  <si>
    <t>Repairs, Maintenance &amp; Establishment</t>
  </si>
  <si>
    <t>Gross wage plus employers PRSI</t>
  </si>
  <si>
    <t>Repairs to Buildings and Grounds Expense</t>
  </si>
  <si>
    <t>Caretaker Employer Pension Expense</t>
  </si>
  <si>
    <t>Repairs to Furniture, Fittings and Equipment Expense</t>
  </si>
  <si>
    <t>Cleaners Employer Pension Expense</t>
  </si>
  <si>
    <t>Heating Expense</t>
  </si>
  <si>
    <t>Light and Power Expense</t>
  </si>
  <si>
    <t>Other Cleaning and Sanitation Expense</t>
  </si>
  <si>
    <t>Rent of Temporary Accommodation Expense</t>
  </si>
  <si>
    <t>Other Rental Costs Expense</t>
  </si>
  <si>
    <t>Minor Works Grant (Non Capital) Expense</t>
  </si>
  <si>
    <t>Expenditure must match income in code 3275</t>
  </si>
  <si>
    <t xml:space="preserve">COVID Minor Works Grant Expense    </t>
  </si>
  <si>
    <t>Expenditure must match income in code 3277</t>
  </si>
  <si>
    <t xml:space="preserve">Routine Security Expense                                                        </t>
  </si>
  <si>
    <t>Licence Fee to Patron/Trustee Expense</t>
  </si>
  <si>
    <t xml:space="preserve">General Insurance Expense                                                   </t>
  </si>
  <si>
    <t>Other Repairs and Maintenance Expense</t>
  </si>
  <si>
    <t>Clerical Officers/Secretarial Wages Expense</t>
  </si>
  <si>
    <t>Rent of DEY Funded Sports Hall Expenses (C&amp;C only)</t>
  </si>
  <si>
    <t>Applies to Community &amp; Comprehensive school's only, in receipt of Sports Hall Rental Grant as part of Non Pay Grant</t>
  </si>
  <si>
    <t xml:space="preserve">Refuse/Waste Disposal Expense                        </t>
  </si>
  <si>
    <t>Recruitment Expense</t>
  </si>
  <si>
    <t>Water Rates Expense</t>
  </si>
  <si>
    <t>Advertising / Public Relations Expense</t>
  </si>
  <si>
    <t>Postage Expense</t>
  </si>
  <si>
    <t>Telephone Expense / SMS Text</t>
  </si>
  <si>
    <t>Total Repairs, Maintenance &amp; Establishment</t>
  </si>
  <si>
    <t>Printing and Stationery Expense</t>
  </si>
  <si>
    <t>Office Equipment (Non Capital) Expense</t>
  </si>
  <si>
    <t>Administration</t>
  </si>
  <si>
    <t>Gross wages plus employers PRSI</t>
  </si>
  <si>
    <t>Accounting / Auditing Expense</t>
  </si>
  <si>
    <t>Clerical Officers/Secretarial Employer Pension Expense</t>
  </si>
  <si>
    <t>Other Professional Fees Expense</t>
  </si>
  <si>
    <t>Travel and Subsistence Expense</t>
  </si>
  <si>
    <t>Principals Expenses</t>
  </si>
  <si>
    <t>Board of Management Expense</t>
  </si>
  <si>
    <t>Annual Subscriptions Expense</t>
  </si>
  <si>
    <t>InSchool Administration System Expense</t>
  </si>
  <si>
    <t>Estimate based on previous year. Example of expenses under this heading are, small office printer, shredder, laminator etc (&lt; agreed capital materiality level)</t>
  </si>
  <si>
    <t>Accounting Software / Payroll Software Expense</t>
  </si>
  <si>
    <t xml:space="preserve">Non-ICT Grant Funded Office Computers Expense        </t>
  </si>
  <si>
    <t>Estimate based on previous year. Examples of expenses under this heading are, ink cartidges, keyboard, mouse, external hard drive (&lt; agreed capital materiality level)</t>
  </si>
  <si>
    <t>Donations to Charity</t>
  </si>
  <si>
    <t>Medical and First Aid Expense</t>
  </si>
  <si>
    <t>Staff Room Expenses</t>
  </si>
  <si>
    <t>Hospitality Expense</t>
  </si>
  <si>
    <t>Tuck Shop Expense</t>
  </si>
  <si>
    <t xml:space="preserve">Estimate based on previous year. Example of expenses under this heading are Management body subscriptions, TV license etc </t>
  </si>
  <si>
    <t>Other Administration Expenses</t>
  </si>
  <si>
    <t>Estimate based on previous year. Example of expenses under this heading are VS Ware, Compass, Capterra, MIS</t>
  </si>
  <si>
    <t>Leasing Expenses</t>
  </si>
  <si>
    <t>Loan Charges Expense</t>
  </si>
  <si>
    <t>Estimate based on previous year. Example catering expense for open night.</t>
  </si>
  <si>
    <t>Bank Interest Expense</t>
  </si>
  <si>
    <t>Bank Charges Expense</t>
  </si>
  <si>
    <t xml:space="preserve">Sports Complex DEY Grant Transfer                                                     </t>
  </si>
  <si>
    <t>Expenditure must match income in code 3270</t>
  </si>
  <si>
    <t>Pensioners Payroll Expense</t>
  </si>
  <si>
    <t>Reimbursable Expenses</t>
  </si>
  <si>
    <t>Total Administration</t>
  </si>
  <si>
    <t>Discounts Received</t>
  </si>
  <si>
    <t xml:space="preserve">Financial </t>
  </si>
  <si>
    <t>Estimate based on previous year - photocopier leasing charge.</t>
  </si>
  <si>
    <t>C&amp;C school only - payments to retired sanctioned support staff</t>
  </si>
  <si>
    <t>Expenditure must match income in code 3550</t>
  </si>
  <si>
    <t xml:space="preserve">Total Financial </t>
  </si>
  <si>
    <t>Contingency Spend 5%</t>
  </si>
  <si>
    <t>TOTAL EXPENDITURE</t>
  </si>
  <si>
    <t>SURPLUS/(DEFICIT)</t>
  </si>
  <si>
    <t>School's are not premitted to have a deficit</t>
  </si>
  <si>
    <t>Adopted by board of management on</t>
  </si>
  <si>
    <t>_________________________________________________</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</si>
  <si>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</si>
  <si>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</si>
  <si>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</si>
  <si>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</si>
  <si>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</si>
  <si>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</si>
  <si>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</si>
  <si>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</si>
  <si>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</si>
  <si>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</si>
  <si>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</si>
  <si>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</si>
  <si>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</si>
  <si>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</si>
  <si>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</si>
  <si>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</si>
  <si>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</si>
  <si>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</si>
  <si>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</si>
  <si>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</si>
  <si>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</si>
  <si>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</si>
  <si>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</si>
  <si>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</si>
  <si>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</si>
  <si>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</si>
  <si>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</si>
  <si>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</si>
  <si>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t>
  </si>
  <si>
    <t>Parents Funding</t>
  </si>
  <si>
    <t>Trustees/Patron contribution</t>
  </si>
  <si>
    <t>Other (sports grant, lottery etc.)</t>
  </si>
  <si>
    <t>Capital Donations/Funding Income</t>
  </si>
  <si>
    <t>Past Pupils Union contribution</t>
  </si>
  <si>
    <t>Restricted /Designated Funds</t>
  </si>
  <si>
    <t>Expenditure</t>
  </si>
  <si>
    <t>3940/3941/3960/3970/3990/3991/3992</t>
  </si>
  <si>
    <t>Professional Fees</t>
  </si>
  <si>
    <t>Building Contractor bills</t>
  </si>
  <si>
    <t>RCT/VAT payments</t>
  </si>
  <si>
    <t>Insurance</t>
  </si>
  <si>
    <t xml:space="preserve">Building Bond </t>
  </si>
  <si>
    <t>Retention payment</t>
  </si>
  <si>
    <t xml:space="preserve">Other </t>
  </si>
  <si>
    <t>Furniture and Fittings</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</si>
  <si>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</si>
  <si>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</si>
  <si>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</si>
  <si>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</si>
  <si>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</si>
  <si>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</si>
  <si>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</si>
  <si>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</si>
  <si>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</si>
  <si>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</si>
  <si>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</si>
  <si>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</si>
  <si>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</si>
  <si>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</si>
  <si>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</si>
  <si>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</si>
  <si>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</si>
  <si>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 xml:space="preserve">Early Start Programme Capitation </t>
  </si>
  <si>
    <t>Book Rental Scheme Income (Fee charging schools)</t>
  </si>
  <si>
    <t>Science Subjects Expense</t>
  </si>
  <si>
    <t>Curriculum/Subjects Expense</t>
  </si>
  <si>
    <t>Book Rental Scheme Expense (Fee Charging School)</t>
  </si>
  <si>
    <t>After School Study/Club Non Wages Expenses</t>
  </si>
  <si>
    <t xml:space="preserve">Refuse/Waste Disposal Expense                          </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</si>
  <si>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</si>
  <si>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</si>
  <si>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</si>
  <si>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</si>
  <si>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</si>
  <si>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</si>
  <si>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</si>
  <si>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</si>
  <si>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</si>
  <si>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</si>
  <si>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</si>
  <si>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</si>
  <si>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</si>
  <si>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</si>
  <si>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</si>
  <si>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</si>
  <si>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</si>
  <si>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</si>
  <si>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</si>
  <si>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</si>
  <si>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</si>
  <si>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</si>
  <si>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</si>
  <si>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</si>
  <si>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</si>
  <si>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</si>
  <si>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</si>
  <si>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</si>
  <si>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</si>
  <si>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</si>
  <si>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</si>
  <si>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</si>
  <si>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</si>
  <si>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</si>
  <si>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less the expenditure plus the contignecy in the budget</t>
  </si>
  <si>
    <t>A formula check has been added to confirm this, if there is a descrepancy with any section of the budget the check box will turn red</t>
  </si>
  <si>
    <t>Total Per Import Sheet</t>
  </si>
  <si>
    <t>Per Budget sheet</t>
  </si>
  <si>
    <t>Check</t>
  </si>
  <si>
    <t xml:space="preserve">1.The nominal codes here should be the same as in your Bright accounts. If you </t>
  </si>
  <si>
    <t>Note this is not the surplus</t>
  </si>
  <si>
    <t xml:space="preserve">   added additional codes to your income &amp; expenditure budget please add the </t>
  </si>
  <si>
    <t xml:space="preserve">   codes and values into the budget below. </t>
  </si>
  <si>
    <t>2. Values are formatted as "General"</t>
  </si>
  <si>
    <t>3. Income values (codes 3000-3899) should show as a minus (-) figure</t>
  </si>
  <si>
    <t>4. The details in Column A &amp; C must be then copied into a Bright Budget Import template for importing into BrightBooks</t>
  </si>
  <si>
    <t>Subtotal per Import sheet</t>
  </si>
  <si>
    <t>Subtotal per Budget sheet</t>
  </si>
  <si>
    <t>Copy</t>
  </si>
  <si>
    <t>A</t>
  </si>
  <si>
    <t xml:space="preserve">C </t>
  </si>
  <si>
    <t>Code</t>
  </si>
  <si>
    <t>Period 1</t>
  </si>
  <si>
    <t>Education Fees (Fee charging school)</t>
  </si>
  <si>
    <t>Do not need to budget for Auto-enrolment for bus escorts</t>
  </si>
  <si>
    <t>Employers contribution to auto-enrolment for non-grant funded costs such as sport coach or after school study</t>
  </si>
  <si>
    <t>Enter amount where the board approved the payment of a private employer pension contribution and employers contribution to auto-enrolment</t>
  </si>
  <si>
    <t>Department of Education &amp; Youth Income</t>
  </si>
  <si>
    <t>Total Department of Education &amp; Youth Income</t>
  </si>
  <si>
    <t>Enter the estimated number below</t>
  </si>
  <si>
    <t>Total Projected Pupils Enrolment numbers @ 01.09.2026</t>
  </si>
  <si>
    <t>Total Enrolment @ 30th Sept 25</t>
  </si>
  <si>
    <t>Total Pupils Enrolment numbers in Junior Cycle @ Sept 2025</t>
  </si>
  <si>
    <t>Total Pupils Enrolment numbers in Transition Year @ Sept 2025</t>
  </si>
  <si>
    <t>Total Pupils Enrolment numbers in Senior Cycle (5th, 6th year &amp; LCA) @ Sept 25</t>
  </si>
  <si>
    <t>Total Enrolment @ 30th September 2025</t>
  </si>
  <si>
    <t>No. of Pupils in Approved Special Classes or Units for Mild or Moderate Learning Disabilities (this is not the number of pupils in an autism class)</t>
  </si>
  <si>
    <t>Employed for the first time by the DEY Pre 01/01/2011 See Note 1</t>
  </si>
  <si>
    <t>Employed for the first time by the DEY Post 31/12/2010 See Note 1</t>
  </si>
  <si>
    <r>
      <t xml:space="preserve">Note 1: Supervision/Substitution </t>
    </r>
    <r>
      <rPr>
        <b/>
        <sz val="12"/>
        <color indexed="8"/>
        <rFont val="Calibri"/>
        <family val="2"/>
        <scheme val="minor"/>
      </rPr>
      <t xml:space="preserve">                   </t>
    </r>
  </si>
  <si>
    <t>Budget Grant Calculations</t>
  </si>
  <si>
    <t>Grant</t>
  </si>
  <si>
    <t>Pupil Number</t>
  </si>
  <si>
    <t>Rates</t>
  </si>
  <si>
    <t>Calculations</t>
  </si>
  <si>
    <t xml:space="preserve">Nomial Code </t>
  </si>
  <si>
    <t>in I&amp;E</t>
  </si>
  <si>
    <t>Curriculum Grants</t>
  </si>
  <si>
    <t>Science Support Grant</t>
  </si>
  <si>
    <t>Programme Grants</t>
  </si>
  <si>
    <t>Transition Year</t>
  </si>
  <si>
    <t>Teacher Opt Out No's</t>
  </si>
  <si>
    <t>Please review nominal code 3290 for grants received in the current or previous year and check for any eligible this year. If applicable, enter the amount here. E.g Attendance Support Grant</t>
  </si>
  <si>
    <t>Special Class Grant for MMLD class only</t>
  </si>
  <si>
    <t>PLC Programs</t>
  </si>
  <si>
    <t>TOTAL OTHER STATE FUNDING</t>
  </si>
  <si>
    <r>
      <t xml:space="preserve">Supervision/Substitution                                                                                              </t>
    </r>
    <r>
      <rPr>
        <b/>
        <sz val="14"/>
        <color indexed="8"/>
        <rFont val="Calibri"/>
        <family val="2"/>
        <scheme val="minor"/>
      </rPr>
      <t xml:space="preserve">        </t>
    </r>
  </si>
  <si>
    <t xml:space="preserve">Solas Funding: Post-Leaving Certificate </t>
  </si>
  <si>
    <t>Enhanced Capitation Rate Post Primary: Special Class Grant for MMLD class only</t>
  </si>
  <si>
    <t>*Minor Works Grant not paid to PPP Schools*</t>
  </si>
  <si>
    <t>Note 1</t>
  </si>
  <si>
    <t>For a PPP (public private partnership) Community and Comprehensive School:</t>
  </si>
  <si>
    <t>There is a 25% deduction to the non-pay capitation grant for PLC (applies to the standard student capitation grant and the additional PLC capitation grant).</t>
  </si>
  <si>
    <t>No grant is payable for the non-pay minor works for PLC</t>
  </si>
  <si>
    <t>There is a 25% deduction to the SSSF grant for PLC</t>
  </si>
  <si>
    <r>
      <t xml:space="preserve">Community &amp; Comprehensive School: 
</t>
    </r>
    <r>
      <rPr>
        <b/>
        <sz val="16"/>
        <color rgb="FFFF0000"/>
        <rFont val="Calibri"/>
        <family val="2"/>
        <scheme val="minor"/>
      </rPr>
      <t>PPP School Budget</t>
    </r>
  </si>
  <si>
    <t>Non pay budget - 75% reduction for PPP Schools</t>
  </si>
  <si>
    <t>75% Reduction for PPP Schools</t>
  </si>
  <si>
    <t xml:space="preserve">Science Support Grant </t>
  </si>
  <si>
    <t xml:space="preserve">Physics &amp; Chemistry/ Physics/ Chemistry/ Biology/ Agricultural Science </t>
  </si>
  <si>
    <t>DEIS</t>
  </si>
  <si>
    <t>Non DEIS</t>
  </si>
  <si>
    <t>ICT Grant</t>
  </si>
  <si>
    <t>4. Teacher Information:</t>
  </si>
  <si>
    <t>5. Grant adjustment for School Secretary paid on DE payroll</t>
  </si>
  <si>
    <r>
      <t>6.</t>
    </r>
    <r>
      <rPr>
        <b/>
        <sz val="14"/>
        <color rgb="FF000000"/>
        <rFont val="Times New Roman"/>
        <family val="1"/>
      </rPr>
      <t> </t>
    </r>
    <r>
      <rPr>
        <b/>
        <sz val="14"/>
        <color rgb="FF000000"/>
        <rFont val="Tw Cen MT"/>
        <family val="2"/>
      </rPr>
      <t>Calculate the Non-Teacher Pay grant for 2026/2027</t>
    </r>
  </si>
  <si>
    <t>7.   Cash at Bank Estimated</t>
  </si>
  <si>
    <t>8. Debtors:</t>
  </si>
  <si>
    <t>9. Creditors</t>
  </si>
  <si>
    <t>10. Financial Reports:</t>
  </si>
  <si>
    <t xml:space="preserve">Using the information from the 'School Budget Preparation Information' sheet, the template will fill in your schools estimated pupil etc in the spaces indicated, this will calculate schools grants from the Department of Education and Youth. </t>
  </si>
  <si>
    <t>Applies to primary schools with the Early Start pre-school programme (matched with 4311)</t>
  </si>
  <si>
    <t>Early Start Programme Materials/ Equipment/Parental Involvement Grant Income</t>
  </si>
  <si>
    <t>Applies to Community &amp; Comprehensive schools only. Based on data input into Budget Preparation Info tab. Refer to census.</t>
  </si>
  <si>
    <t>If applicable provide for grant requested for equipment for a spcific pupil e.g. assitive technology grant, special table/chair for pupil with special needs (Matched with 4919 expense code)</t>
  </si>
  <si>
    <t>Grant calculated based on formula (Matched with 4731 expense code)</t>
  </si>
  <si>
    <t>Grant calculated based on formula, approximate amount (Matched with 4113 expense code)</t>
  </si>
  <si>
    <t>Provide for unspent grant balance here, if plan is to spend it in this year (Matched with 4641 expense code)</t>
  </si>
  <si>
    <t>Grant calculated based on formula (Matched with 4540 expense code)</t>
  </si>
  <si>
    <t>Grant calculated based on formula (Matched with 4590 expense code)</t>
  </si>
  <si>
    <t>Grant calculated based on formula (Matched with 4550 expense code)</t>
  </si>
  <si>
    <t>Grant calculated based on formula (Matched with 4410 expense code)</t>
  </si>
  <si>
    <t>Grant calculated based on formula (Matched with 4150 expense code)</t>
  </si>
  <si>
    <t>Enter amount based on what was received in previous year (Matched with 4155 expense code</t>
  </si>
  <si>
    <t>Only applies to school's in school excllence programme (Matched with 4815 expense code)</t>
  </si>
  <si>
    <t>Only applies to community &amp; comprehensive schools in receipt of a sports complex grant (Matched with 6870 expense code)</t>
  </si>
  <si>
    <t>Primarily applies to Primary schools (Match with 5315 expense code)</t>
  </si>
  <si>
    <t>Only applies to school in receipt of a temporary accommodation grant for prefab/temporary accommodation (Matched with 5551 expense code)</t>
  </si>
  <si>
    <t>Provide for unspent grant balance here, if plan is to spend it in this year (Matched with 5316 expense code)</t>
  </si>
  <si>
    <t xml:space="preserve">Applies to Primary Schools (matched with 4917) </t>
  </si>
  <si>
    <t>If applicable, enter grant amount based on previous year if it is a recurring grant (matched to 4911 expense code)</t>
  </si>
  <si>
    <t>If applicable, enter grant amount based on previous year if it is a recurring grant (matched 4912 expense code)</t>
  </si>
  <si>
    <t>If applicable, enter grant amount based on previous year if it is a recurring grant  (matched 4913 expense code)</t>
  </si>
  <si>
    <t>Grant calculated based on formula (Matched with 4929 expense code)</t>
  </si>
  <si>
    <t>Enter budget amount: based on TY charge for the year times estimated number of TY pupils (Corresponding expense code 4590 see also 3200 TY Grant)</t>
  </si>
  <si>
    <t>Monies collected by teachers from students for classroom books/resources. (Corresponding expense code 4741)</t>
  </si>
  <si>
    <t>Enter budget amount: based on journals charge for the year times estimated number of pupils - (Corresponding expense code 4760)</t>
  </si>
  <si>
    <t>Estimate income collected based on prior year. (Corresponding expense code 4780)</t>
  </si>
  <si>
    <t>Enter budget amount: based on Mock Exam charge times estimated number of pupils sitting exams. (Corresponding expense code 4750)</t>
  </si>
  <si>
    <t>Estimate income collected based on prior year. This is money that is collected by the school and paid on directly in a short period of time. This should exactly match your reimbursable expense 7800 code.</t>
  </si>
  <si>
    <t>Enter budget amount for planned restricted school fundraising for non capital purposes. (Corresponding Expense code 4922)</t>
  </si>
  <si>
    <t>Enter budget amount for planned unrestricted school fundraising for non capital purposes. (Corresponding Expense code 4925)</t>
  </si>
  <si>
    <t>Donations received or surplus funds set aside for non-capital specific purposes. (Corresponding expense code 4918)</t>
  </si>
  <si>
    <t>Enter budget amount for planned restricted external fundraising for non capital purposes. (Corresponding Expense code 4923)</t>
  </si>
  <si>
    <t>Enter budget amount for planned unrestricted external fundraising for non capital purposes. (Corresponding Expense code 4924)</t>
  </si>
  <si>
    <t>Expenditure must match income in code 3294 (adjusted for admin allowance)</t>
  </si>
  <si>
    <t>Expenditure must match income in code 3190</t>
  </si>
  <si>
    <t>Supplies for special classes</t>
  </si>
  <si>
    <t>Estimate based on previous year. Corresponding income code 3375</t>
  </si>
  <si>
    <t>Estimate based on previous year. Corresponding Income code 3440</t>
  </si>
  <si>
    <t>Estimate based on previous year (see also 4199 expense code)</t>
  </si>
  <si>
    <t>Expenditure must match income in code 3276</t>
  </si>
  <si>
    <r>
      <rPr>
        <b/>
        <sz val="12"/>
        <color rgb="FF000000"/>
        <rFont val="Calibri"/>
        <family val="2"/>
      </rPr>
      <t xml:space="preserve">11. Password protect the excel workbook before sending it to the Department of Education and Youth
      </t>
    </r>
    <r>
      <rPr>
        <b/>
        <u/>
        <sz val="12"/>
        <color rgb="FF000000"/>
        <rFont val="Calibri"/>
        <family val="2"/>
      </rPr>
      <t>(use school roll no. as password, all in lowercase)</t>
    </r>
  </si>
  <si>
    <t>3. ICT Grant Calculation - Select DEIS/NON DEIS from the drop down in yellow cell</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</si>
  <si>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</si>
  <si>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</si>
  <si>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</si>
  <si>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TOTAL CAPITATION / NON PAY BUDGET</t>
  </si>
  <si>
    <t>Type School roll no.</t>
  </si>
  <si>
    <t>Type School address</t>
  </si>
  <si>
    <t xml:space="preserve">Type School name </t>
  </si>
  <si>
    <t>School Support Services Fund (Min. €24,860 x 75%)</t>
  </si>
  <si>
    <t xml:space="preserve">Projected Enrolment - Science Support Grant (Physics &amp; Chemistry/Physics/ Chemistry/ Biology/Agricultural Science) </t>
  </si>
  <si>
    <r>
      <t xml:space="preserve">The ancillary/ SSSF grant will be reduced for the secretaries paid on the Department payroll by the current deduction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</si>
  <si>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current deduction of total salary's for all secretaries now paid on the Department payroll. The grant's mentioned above will be automatically adjusted for the amount you enter in this box</t>
  </si>
  <si>
    <r>
      <t xml:space="preserve">In accordance with the Governance Documents, schools are required to prepare an annual budget each year and following agreement by the board of management to submit it to the Department of Education and Youth. This process should be completed by the </t>
    </r>
    <r>
      <rPr>
        <sz val="12"/>
        <color rgb="FFFF0000"/>
        <rFont val="Calibri"/>
        <family val="2"/>
        <scheme val="minor"/>
      </rPr>
      <t>30th of June</t>
    </r>
    <r>
      <rPr>
        <sz val="12"/>
        <color rgb="FF000000"/>
        <rFont val="Calibri"/>
        <family val="2"/>
        <scheme val="minor"/>
      </rPr>
      <t>. Following approval, the budget should be entered on the accounts system. The FSSU does not require a copy of the school budget.</t>
    </r>
  </si>
  <si>
    <t xml:space="preserve">12. Community &amp; Comprehensive Schools Only: 
This excel workbook must be submitted to the Department of Education and Youth by the 30th  of June.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</si>
  <si>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Department of Education and Youth by the </t>
    </r>
    <r>
      <rPr>
        <sz val="12"/>
        <color rgb="FFFF0000"/>
        <rFont val="Calibri"/>
        <family val="2"/>
        <scheme val="minor"/>
      </rPr>
      <t>30th of June</t>
    </r>
    <r>
      <rPr>
        <sz val="12"/>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</si>
</sst>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2]\ * #,##0.00_-;\-[$€-2]\ * #,##0.00_-;_-[$€-2]\ * &quot;-&quot;??_-;_-@_-"/>
  </numFmts>
  <fonts count="64"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u/>
      <sz val="11"/>
      <color theme="10"/>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0"/>
      <color theme="1"/>
      <name val="Calibri"/>
      <family val="2"/>
      <scheme val="minor"/>
    </font>
    <font>
      <sz val="10"/>
      <name val="Calibri"/>
      <family val="2"/>
      <scheme val="minor"/>
    </font>
    <font>
      <sz val="11"/>
      <color theme="1"/>
      <name val="Calibri"/>
      <family val="2"/>
      <scheme val="minor"/>
    </font>
    <font>
      <b/>
      <sz val="11"/>
      <color rgb="FFFF0000"/>
      <name val="Calibri"/>
      <family val="2"/>
      <scheme val="minor"/>
    </font>
    <font>
      <sz val="11"/>
      <color theme="9" tint="-0.249977111117893"/>
      <name val="Calibri"/>
      <family val="2"/>
      <scheme val="minor"/>
    </font>
    <font>
      <b/>
      <sz val="14"/>
      <name val="Arial"/>
      <family val="2"/>
    </font>
    <font>
      <sz val="11"/>
      <name val="Calibri"/>
      <family val="2"/>
      <scheme val="minor"/>
    </font>
    <font>
      <b/>
      <sz val="14"/>
      <color rgb="FFFF0000"/>
      <name val="Calibri"/>
      <family val="2"/>
      <scheme val="minor"/>
    </font>
    <font>
      <sz val="12"/>
      <color rgb="FF366092"/>
      <name val="Calibri"/>
      <family val="2"/>
      <scheme val="minor"/>
    </font>
    <font>
      <i/>
      <sz val="12"/>
      <name val="Calibri"/>
      <family val="2"/>
      <scheme val="minor"/>
    </font>
    <font>
      <sz val="13"/>
      <color rgb="FF000000"/>
      <name val="Tw Cen MT"/>
      <family val="2"/>
    </font>
    <font>
      <b/>
      <i/>
      <sz val="12"/>
      <name val="Calibri"/>
      <family val="2"/>
      <scheme val="minor"/>
    </font>
    <font>
      <b/>
      <sz val="14"/>
      <name val="Calibri"/>
      <family val="2"/>
      <scheme val="minor"/>
    </font>
    <font>
      <b/>
      <sz val="8"/>
      <color theme="1"/>
      <name val="Calibri"/>
      <family val="2"/>
      <scheme val="minor"/>
    </font>
    <font>
      <u/>
      <sz val="11"/>
      <color theme="9" tint="-0.249977111117893"/>
      <name val="Calibri"/>
      <family val="2"/>
      <scheme val="minor"/>
    </font>
    <font>
      <sz val="11"/>
      <color rgb="FFFF0000"/>
      <name val="Calibri"/>
      <family val="2"/>
      <scheme val="minor"/>
    </font>
    <font>
      <i/>
      <sz val="9"/>
      <color theme="1"/>
      <name val="Calibri"/>
      <family val="2"/>
      <scheme val="minor"/>
    </font>
    <font>
      <sz val="12.5"/>
      <color rgb="FF000000"/>
      <name val="Calibri"/>
      <family val="2"/>
    </font>
    <font>
      <sz val="12"/>
      <color rgb="FFFFFFFF"/>
      <name val="Calibri"/>
      <family val="2"/>
      <scheme val="minor"/>
    </font>
    <font>
      <b/>
      <sz val="16"/>
      <color rgb="FFFF0000"/>
      <name val="Calibri"/>
      <family val="2"/>
      <scheme val="minor"/>
    </font>
    <font>
      <sz val="14"/>
      <color rgb="FF000000"/>
      <name val="Calibri"/>
      <family val="2"/>
      <scheme val="minor"/>
    </font>
    <font>
      <b/>
      <sz val="14"/>
      <color rgb="FF000000"/>
      <name val="Tw Cen MT"/>
      <family val="2"/>
    </font>
    <font>
      <sz val="16"/>
      <color rgb="FF000000"/>
      <name val="Calibri"/>
      <family val="2"/>
      <scheme val="minor"/>
    </font>
    <font>
      <b/>
      <sz val="18"/>
      <name val="Calibri"/>
      <family val="2"/>
      <scheme val="minor"/>
    </font>
    <font>
      <b/>
      <i/>
      <sz val="12"/>
      <color theme="1"/>
      <name val="Calibri"/>
      <family val="2"/>
      <scheme val="minor"/>
    </font>
    <font>
      <b/>
      <sz val="12"/>
      <color indexed="8"/>
      <name val="Calibri"/>
      <family val="2"/>
      <scheme val="minor"/>
    </font>
    <font>
      <b/>
      <sz val="22"/>
      <name val="Calibri"/>
      <family val="2"/>
      <scheme val="minor"/>
    </font>
    <font>
      <b/>
      <sz val="24"/>
      <color theme="1"/>
      <name val="Calibri"/>
      <family val="2"/>
      <scheme val="minor"/>
    </font>
    <font>
      <sz val="14"/>
      <name val="Calibri"/>
      <family val="2"/>
      <scheme val="minor"/>
    </font>
    <font>
      <b/>
      <sz val="14"/>
      <color indexed="8"/>
      <name val="Calibri"/>
      <family val="2"/>
      <scheme val="minor"/>
    </font>
    <font>
      <sz val="14"/>
      <color theme="0"/>
      <name val="Calibri"/>
      <family val="2"/>
      <scheme val="minor"/>
    </font>
    <font>
      <i/>
      <sz val="14"/>
      <name val="Calibri"/>
      <family val="2"/>
      <scheme val="minor"/>
    </font>
    <font>
      <sz val="11"/>
      <color theme="1"/>
      <name val="Aptos"/>
      <family val="2"/>
      <charset val="1"/>
    </font>
    <font>
      <b/>
      <sz val="12"/>
      <color rgb="FF000000"/>
      <name val="Calibri"/>
      <family val="2"/>
    </font>
    <font>
      <b/>
      <u/>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8" tint="0.59999389629810485"/>
        <bgColor indexed="64"/>
      </patternFill>
    </fill>
  </fills>
  <borders count="7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right style="medium">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s>
  <cellStyleXfs count="17">
    <xf numFmtId="0" fontId="0" fillId="0" borderId="0"/>
    <xf numFmtId="0" fontId="1" fillId="0" borderId="0"/>
    <xf numFmtId="0" fontId="2" fillId="0" borderId="0"/>
    <xf numFmtId="43" fontId="2" fillId="0" borderId="0" applyFont="0" applyFill="0" applyBorder="0" applyAlignment="0" applyProtection="0"/>
    <xf numFmtId="0" fontId="20" fillId="0" borderId="0" applyNumberForma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593">
    <xf numFmtId="0" fontId="0" fillId="0" borderId="0" xfId="0"/>
    <xf numFmtId="0" fontId="5" fillId="0" borderId="0" xfId="0" applyFont="1"/>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6" fillId="0" borderId="9" xfId="0" applyNumberFormat="1" applyFont="1" applyBorder="1" applyAlignment="1">
      <alignment horizontal="left" vertical="top" wrapText="1"/>
    </xf>
    <xf numFmtId="2" fontId="6" fillId="4" borderId="14" xfId="0" applyNumberFormat="1" applyFont="1" applyFill="1" applyBorder="1" applyAlignment="1">
      <alignment horizontal="left" vertical="top"/>
    </xf>
    <xf numFmtId="2" fontId="2" fillId="0" borderId="3" xfId="0" applyNumberFormat="1" applyFont="1" applyBorder="1" applyAlignment="1">
      <alignment horizontal="left" vertical="top"/>
    </xf>
    <xf numFmtId="2" fontId="2" fillId="0" borderId="25" xfId="0" applyNumberFormat="1" applyFont="1" applyBorder="1" applyAlignment="1">
      <alignment horizontal="left" vertical="top"/>
    </xf>
    <xf numFmtId="2" fontId="2" fillId="0" borderId="29" xfId="0" applyNumberFormat="1" applyFont="1" applyBorder="1" applyAlignment="1">
      <alignment horizontal="left" vertical="top"/>
    </xf>
    <xf numFmtId="2" fontId="2" fillId="6" borderId="3" xfId="0" applyNumberFormat="1" applyFont="1" applyFill="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6" fillId="3" borderId="5" xfId="0" applyNumberFormat="1" applyFont="1" applyFill="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14" xfId="0" applyNumberFormat="1" applyFont="1" applyFill="1" applyBorder="1" applyAlignment="1">
      <alignment horizontal="left" vertical="top"/>
    </xf>
    <xf numFmtId="2" fontId="2" fillId="0" borderId="42" xfId="0" applyNumberFormat="1" applyFont="1" applyBorder="1" applyAlignment="1">
      <alignment horizontal="left" vertical="top"/>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3" fillId="12" borderId="14" xfId="0" applyNumberFormat="1" applyFont="1" applyFill="1" applyBorder="1" applyAlignment="1">
      <alignment horizontal="left" vertical="top" wrapText="1"/>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2" fontId="2" fillId="8" borderId="5" xfId="0" quotePrefix="1" applyNumberFormat="1" applyFont="1" applyFill="1" applyBorder="1" applyAlignment="1">
      <alignment horizontal="left" vertical="top"/>
    </xf>
    <xf numFmtId="2" fontId="2" fillId="8" borderId="33" xfId="0" quotePrefix="1" applyNumberFormat="1" applyFont="1" applyFill="1" applyBorder="1" applyAlignment="1">
      <alignment horizontal="left" vertical="top"/>
    </xf>
    <xf numFmtId="2" fontId="2" fillId="8" borderId="34" xfId="0" quotePrefix="1"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1" fillId="0" borderId="0" xfId="0" applyFont="1" applyAlignment="1">
      <alignment horizontal="left" vertical="top"/>
    </xf>
    <xf numFmtId="0" fontId="7"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wrapText="1" indent="9"/>
    </xf>
    <xf numFmtId="0" fontId="23" fillId="0" borderId="0" xfId="0" applyFont="1" applyAlignment="1">
      <alignment horizontal="left" vertical="top" wrapText="1"/>
    </xf>
    <xf numFmtId="0" fontId="24" fillId="8" borderId="0" xfId="0" applyFont="1" applyFill="1" applyAlignment="1">
      <alignment horizontal="left" vertical="top"/>
    </xf>
    <xf numFmtId="0" fontId="0" fillId="8" borderId="0" xfId="0" applyFill="1"/>
    <xf numFmtId="2" fontId="2" fillId="8" borderId="0" xfId="0" applyNumberFormat="1" applyFont="1" applyFill="1" applyAlignment="1">
      <alignment vertical="top"/>
    </xf>
    <xf numFmtId="2" fontId="16" fillId="8" borderId="0" xfId="0" applyNumberFormat="1" applyFont="1" applyFill="1" applyAlignment="1">
      <alignment horizontal="lef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26" fillId="0" borderId="0" xfId="0" applyFont="1" applyAlignment="1">
      <alignment vertical="center"/>
    </xf>
    <xf numFmtId="0" fontId="2" fillId="14" borderId="15" xfId="0" applyFont="1" applyFill="1" applyBorder="1" applyAlignment="1">
      <alignment vertical="top" wrapText="1"/>
    </xf>
    <xf numFmtId="0" fontId="2" fillId="14" borderId="17" xfId="0" applyFont="1" applyFill="1" applyBorder="1" applyAlignment="1">
      <alignment vertical="top" wrapText="1"/>
    </xf>
    <xf numFmtId="0" fontId="2" fillId="14" borderId="21" xfId="0" applyFont="1" applyFill="1" applyBorder="1" applyAlignment="1">
      <alignment vertical="top" wrapText="1"/>
    </xf>
    <xf numFmtId="0" fontId="26" fillId="14" borderId="40" xfId="0" applyFont="1" applyFill="1" applyBorder="1" applyAlignment="1">
      <alignment vertical="center"/>
    </xf>
    <xf numFmtId="0" fontId="2" fillId="14" borderId="20" xfId="0" applyFont="1" applyFill="1" applyBorder="1" applyAlignment="1">
      <alignment vertical="top" wrapText="1"/>
    </xf>
    <xf numFmtId="0" fontId="28" fillId="0" borderId="45" xfId="0" applyFont="1" applyBorder="1" applyAlignment="1">
      <alignment horizontal="center"/>
    </xf>
    <xf numFmtId="0" fontId="29" fillId="15" borderId="6" xfId="0" applyFont="1" applyFill="1" applyBorder="1" applyAlignment="1">
      <alignment horizontal="left"/>
    </xf>
    <xf numFmtId="0" fontId="28" fillId="0" borderId="46" xfId="0" applyFont="1" applyBorder="1" applyAlignment="1">
      <alignment horizontal="center"/>
    </xf>
    <xf numFmtId="0" fontId="29" fillId="15" borderId="23" xfId="0" applyFont="1" applyFill="1" applyBorder="1" applyAlignment="1">
      <alignment horizontal="left"/>
    </xf>
    <xf numFmtId="0" fontId="28" fillId="0" borderId="47" xfId="0" applyFont="1" applyBorder="1" applyAlignment="1">
      <alignment horizontal="center"/>
    </xf>
    <xf numFmtId="0" fontId="29" fillId="15" borderId="7" xfId="0" applyFont="1" applyFill="1" applyBorder="1" applyAlignment="1">
      <alignment horizontal="left"/>
    </xf>
    <xf numFmtId="0" fontId="28" fillId="0" borderId="48" xfId="0" applyFont="1" applyBorder="1" applyAlignment="1">
      <alignment horizontal="center"/>
    </xf>
    <xf numFmtId="0" fontId="29" fillId="15" borderId="25" xfId="0" applyFont="1" applyFill="1" applyBorder="1" applyAlignment="1">
      <alignment horizontal="left"/>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3" fillId="0" borderId="0" xfId="0" applyFont="1" applyAlignment="1" applyProtection="1">
      <alignment wrapText="1"/>
      <protection locked="0"/>
    </xf>
    <xf numFmtId="0" fontId="0" fillId="0" borderId="21" xfId="0" applyBorder="1"/>
    <xf numFmtId="166" fontId="0" fillId="0" borderId="0" xfId="0" applyNumberFormat="1"/>
    <xf numFmtId="0" fontId="5" fillId="0" borderId="0" xfId="0" applyFont="1" applyAlignment="1">
      <alignment wrapText="1"/>
    </xf>
    <xf numFmtId="43" fontId="2" fillId="0" borderId="0" xfId="6" applyFont="1" applyAlignment="1">
      <alignment horizontal="right" vertical="top"/>
    </xf>
    <xf numFmtId="43" fontId="2" fillId="0" borderId="19" xfId="6" applyFont="1" applyBorder="1" applyAlignment="1">
      <alignment horizontal="right" vertical="top"/>
    </xf>
    <xf numFmtId="43" fontId="6" fillId="0" borderId="9" xfId="6" applyFont="1" applyBorder="1" applyAlignment="1">
      <alignment horizontal="right" vertical="top" wrapText="1"/>
    </xf>
    <xf numFmtId="43" fontId="2" fillId="0" borderId="28" xfId="6" applyFont="1" applyBorder="1" applyAlignment="1">
      <alignment horizontal="right" vertical="top"/>
    </xf>
    <xf numFmtId="43" fontId="6" fillId="4" borderId="14" xfId="6" applyFont="1" applyFill="1" applyBorder="1" applyAlignment="1">
      <alignment horizontal="right" vertical="top"/>
    </xf>
    <xf numFmtId="43" fontId="2" fillId="0" borderId="3" xfId="6" applyFont="1" applyBorder="1" applyAlignment="1">
      <alignment horizontal="right" vertical="top"/>
    </xf>
    <xf numFmtId="43" fontId="2" fillId="0" borderId="27" xfId="6" applyFont="1" applyBorder="1" applyAlignment="1">
      <alignment horizontal="right" vertical="top"/>
    </xf>
    <xf numFmtId="43" fontId="2" fillId="0" borderId="25" xfId="6" applyFont="1" applyBorder="1" applyAlignment="1">
      <alignment horizontal="right" vertical="top"/>
    </xf>
    <xf numFmtId="43" fontId="2" fillId="0" borderId="6" xfId="6" applyFont="1" applyBorder="1" applyAlignment="1">
      <alignment horizontal="right" vertical="top"/>
    </xf>
    <xf numFmtId="43" fontId="6" fillId="4" borderId="11" xfId="6" applyFont="1" applyFill="1" applyBorder="1" applyAlignment="1">
      <alignment horizontal="right" vertical="top"/>
    </xf>
    <xf numFmtId="43" fontId="2" fillId="0" borderId="29" xfId="6" applyFont="1" applyBorder="1" applyAlignment="1">
      <alignment horizontal="right" vertical="top"/>
    </xf>
    <xf numFmtId="43" fontId="2" fillId="6" borderId="3" xfId="6" applyFont="1" applyFill="1" applyBorder="1" applyAlignment="1">
      <alignment horizontal="right" vertical="top"/>
    </xf>
    <xf numFmtId="43" fontId="2" fillId="0" borderId="34" xfId="6" applyFont="1" applyBorder="1" applyAlignment="1">
      <alignment horizontal="right" vertical="top"/>
    </xf>
    <xf numFmtId="43" fontId="2" fillId="0" borderId="33" xfId="6" applyFont="1" applyBorder="1" applyAlignment="1">
      <alignment horizontal="right" vertical="top"/>
    </xf>
    <xf numFmtId="43" fontId="6" fillId="3" borderId="14" xfId="6" applyFont="1" applyFill="1" applyBorder="1" applyAlignment="1">
      <alignment horizontal="right" vertical="top"/>
    </xf>
    <xf numFmtId="43" fontId="6" fillId="7" borderId="14" xfId="6" applyFont="1" applyFill="1" applyBorder="1" applyAlignment="1">
      <alignment horizontal="right" vertical="top"/>
    </xf>
    <xf numFmtId="43" fontId="2" fillId="14" borderId="16" xfId="6" applyFont="1" applyFill="1" applyBorder="1" applyAlignment="1">
      <alignment horizontal="right" vertical="top"/>
    </xf>
    <xf numFmtId="43" fontId="27" fillId="14" borderId="0" xfId="6" applyFont="1" applyFill="1" applyAlignment="1">
      <alignment horizontal="right" vertical="center"/>
    </xf>
    <xf numFmtId="43" fontId="2" fillId="14" borderId="0" xfId="6" applyFont="1" applyFill="1" applyAlignment="1">
      <alignment horizontal="right" vertical="top"/>
    </xf>
    <xf numFmtId="43" fontId="27" fillId="14" borderId="19" xfId="6" applyFont="1" applyFill="1" applyBorder="1" applyAlignment="1">
      <alignment horizontal="right" vertical="center"/>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0" fontId="26" fillId="14" borderId="0" xfId="0" applyFont="1" applyFill="1" applyAlignment="1">
      <alignment horizontal="right" vertical="center"/>
    </xf>
    <xf numFmtId="0" fontId="26" fillId="14" borderId="0" xfId="0" applyFont="1" applyFill="1" applyAlignment="1">
      <alignment vertical="center"/>
    </xf>
    <xf numFmtId="0" fontId="26" fillId="14" borderId="19" xfId="0" applyFont="1" applyFill="1" applyBorder="1" applyAlignment="1">
      <alignment horizontal="right" vertical="center"/>
    </xf>
    <xf numFmtId="0" fontId="2" fillId="0" borderId="51" xfId="0" applyFont="1" applyBorder="1" applyAlignment="1">
      <alignment vertical="top" wrapText="1"/>
    </xf>
    <xf numFmtId="43" fontId="2" fillId="0" borderId="53" xfId="6" applyFont="1" applyBorder="1" applyAlignment="1">
      <alignment horizontal="right" vertical="top"/>
    </xf>
    <xf numFmtId="43" fontId="2" fillId="8" borderId="53" xfId="6" applyFont="1" applyFill="1" applyBorder="1" applyAlignment="1">
      <alignment horizontal="right" vertical="top"/>
    </xf>
    <xf numFmtId="43" fontId="2" fillId="0" borderId="53" xfId="6" applyFont="1" applyBorder="1" applyAlignment="1">
      <alignment horizontal="right" vertical="top" wrapText="1"/>
    </xf>
    <xf numFmtId="0" fontId="2" fillId="0" borderId="49" xfId="0" applyFont="1" applyBorder="1" applyAlignment="1">
      <alignment vertical="top" wrapText="1"/>
    </xf>
    <xf numFmtId="43" fontId="2" fillId="0" borderId="52" xfId="6" applyFont="1" applyBorder="1" applyAlignment="1">
      <alignment horizontal="right" vertical="top"/>
    </xf>
    <xf numFmtId="43" fontId="2" fillId="0" borderId="54" xfId="6" applyFont="1" applyBorder="1" applyAlignment="1">
      <alignment horizontal="right" vertical="top"/>
    </xf>
    <xf numFmtId="43" fontId="2" fillId="0" borderId="55" xfId="6" applyFont="1" applyBorder="1" applyAlignment="1">
      <alignment horizontal="right" vertical="top"/>
    </xf>
    <xf numFmtId="43" fontId="6" fillId="5" borderId="3" xfId="6" applyFont="1" applyFill="1" applyBorder="1" applyAlignment="1">
      <alignment horizontal="right" vertical="top"/>
    </xf>
    <xf numFmtId="43" fontId="3" fillId="3" borderId="20" xfId="6" applyFont="1" applyFill="1" applyBorder="1" applyAlignment="1">
      <alignment horizontal="right" vertical="top"/>
    </xf>
    <xf numFmtId="0" fontId="7" fillId="0" borderId="30" xfId="0" applyFont="1" applyBorder="1" applyAlignment="1">
      <alignment vertical="top" wrapText="1"/>
    </xf>
    <xf numFmtId="43" fontId="3" fillId="3" borderId="43" xfId="6"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3" borderId="6" xfId="6" applyFont="1" applyFill="1" applyBorder="1" applyAlignment="1">
      <alignment horizontal="right" vertical="top"/>
    </xf>
    <xf numFmtId="0" fontId="2" fillId="0" borderId="29" xfId="0" applyFont="1" applyBorder="1" applyAlignment="1">
      <alignment horizontal="left" vertical="top"/>
    </xf>
    <xf numFmtId="0" fontId="26" fillId="14" borderId="18" xfId="0" applyFont="1" applyFill="1" applyBorder="1" applyAlignment="1">
      <alignment horizontal="left" vertical="center"/>
    </xf>
    <xf numFmtId="0" fontId="26" fillId="14" borderId="40" xfId="0" applyFont="1" applyFill="1" applyBorder="1" applyAlignment="1">
      <alignment horizontal="left" vertical="center"/>
    </xf>
    <xf numFmtId="0" fontId="21" fillId="9" borderId="56" xfId="0" applyFont="1" applyFill="1" applyBorder="1" applyAlignment="1">
      <alignment horizontal="left" vertical="top" wrapText="1"/>
    </xf>
    <xf numFmtId="0" fontId="22" fillId="16" borderId="57" xfId="0" applyFont="1" applyFill="1" applyBorder="1" applyAlignment="1">
      <alignment horizontal="left" wrapText="1"/>
    </xf>
    <xf numFmtId="0" fontId="22" fillId="16" borderId="57" xfId="0" applyFont="1" applyFill="1" applyBorder="1" applyAlignment="1">
      <alignment horizontal="left" vertical="top" wrapText="1"/>
    </xf>
    <xf numFmtId="0" fontId="21" fillId="16" borderId="56" xfId="0" applyFont="1" applyFill="1" applyBorder="1" applyAlignment="1">
      <alignment horizontal="left" vertical="top" wrapText="1"/>
    </xf>
    <xf numFmtId="0" fontId="37" fillId="16" borderId="57" xfId="0" applyFont="1" applyFill="1" applyBorder="1" applyAlignment="1">
      <alignment horizontal="left" vertical="top" wrapText="1"/>
    </xf>
    <xf numFmtId="0" fontId="37" fillId="16" borderId="43" xfId="0" applyFont="1" applyFill="1" applyBorder="1" applyAlignment="1">
      <alignment horizontal="left" vertical="top" wrapText="1"/>
    </xf>
    <xf numFmtId="0" fontId="38" fillId="0" borderId="0" xfId="0" applyFont="1" applyAlignment="1">
      <alignment vertical="center"/>
    </xf>
    <xf numFmtId="0" fontId="5" fillId="0" borderId="14" xfId="0" applyFont="1" applyBorder="1"/>
    <xf numFmtId="0" fontId="7" fillId="0" borderId="14" xfId="0" applyFont="1" applyBorder="1"/>
    <xf numFmtId="0" fontId="34" fillId="0" borderId="0" xfId="0" applyFont="1"/>
    <xf numFmtId="0" fontId="0" fillId="0" borderId="16" xfId="0" applyBorder="1" applyAlignment="1">
      <alignment horizont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0" fontId="39" fillId="0" borderId="0" xfId="0" applyFont="1"/>
    <xf numFmtId="0" fontId="39" fillId="0" borderId="0" xfId="0" applyFont="1" applyAlignment="1">
      <alignment horizontal="left"/>
    </xf>
    <xf numFmtId="0" fontId="39" fillId="0" borderId="0" xfId="0" applyFont="1" applyAlignment="1">
      <alignment vertical="center"/>
    </xf>
    <xf numFmtId="0" fontId="37" fillId="0" borderId="0" xfId="0" applyFont="1"/>
    <xf numFmtId="0" fontId="39" fillId="0" borderId="0" xfId="0" applyFont="1" applyAlignment="1">
      <alignment horizontal="left" vertical="center"/>
    </xf>
    <xf numFmtId="0" fontId="22" fillId="0" borderId="0" xfId="0" applyFont="1"/>
    <xf numFmtId="0" fontId="33" fillId="0" borderId="58" xfId="1" applyFont="1" applyBorder="1" applyAlignment="1">
      <alignment horizontal="center"/>
    </xf>
    <xf numFmtId="0" fontId="14" fillId="13" borderId="14" xfId="0" applyFont="1" applyFill="1" applyBorder="1" applyAlignment="1">
      <alignment horizontal="left"/>
    </xf>
    <xf numFmtId="0" fontId="14" fillId="13" borderId="18" xfId="0" applyFont="1" applyFill="1" applyBorder="1" applyAlignment="1">
      <alignment horizontal="left"/>
    </xf>
    <xf numFmtId="0" fontId="33" fillId="13" borderId="31" xfId="1" applyFont="1" applyFill="1" applyBorder="1" applyAlignment="1">
      <alignment horizontal="left"/>
    </xf>
    <xf numFmtId="0" fontId="2" fillId="13" borderId="24" xfId="0" applyFont="1" applyFill="1" applyBorder="1" applyAlignment="1">
      <alignment horizontal="left" vertical="top"/>
    </xf>
    <xf numFmtId="0" fontId="2" fillId="13" borderId="4" xfId="0" applyFont="1" applyFill="1" applyBorder="1" applyAlignment="1">
      <alignment horizontal="left" vertical="top"/>
    </xf>
    <xf numFmtId="0" fontId="2" fillId="13" borderId="12"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6" xfId="0" applyFont="1" applyFill="1" applyBorder="1" applyAlignment="1">
      <alignment horizontal="left" vertical="top"/>
    </xf>
    <xf numFmtId="0" fontId="2" fillId="13" borderId="31" xfId="0" applyFont="1" applyFill="1" applyBorder="1" applyAlignment="1">
      <alignment horizontal="left" vertical="top"/>
    </xf>
    <xf numFmtId="0" fontId="2" fillId="0" borderId="38" xfId="0" applyFont="1" applyBorder="1" applyAlignment="1">
      <alignment vertical="top" wrapText="1"/>
    </xf>
    <xf numFmtId="0" fontId="2" fillId="0" borderId="32" xfId="0" applyFont="1" applyBorder="1" applyAlignment="1">
      <alignment vertical="top" wrapText="1"/>
    </xf>
    <xf numFmtId="0" fontId="2" fillId="0" borderId="50" xfId="0" applyFont="1" applyBorder="1" applyAlignment="1">
      <alignment vertical="top" wrapText="1"/>
    </xf>
    <xf numFmtId="0" fontId="2" fillId="0" borderId="59" xfId="0" applyFont="1" applyBorder="1" applyAlignment="1">
      <alignment vertical="top" wrapText="1"/>
    </xf>
    <xf numFmtId="0" fontId="0" fillId="14" borderId="16" xfId="0" applyFill="1" applyBorder="1"/>
    <xf numFmtId="0" fontId="0" fillId="14" borderId="17" xfId="0" applyFill="1" applyBorder="1"/>
    <xf numFmtId="0" fontId="0" fillId="14" borderId="0" xfId="0" applyFill="1"/>
    <xf numFmtId="0" fontId="0" fillId="14" borderId="21" xfId="0" applyFill="1" applyBorder="1"/>
    <xf numFmtId="0" fontId="3" fillId="0" borderId="0" xfId="0" applyFont="1"/>
    <xf numFmtId="0" fontId="0" fillId="0" borderId="19" xfId="0" applyBorder="1"/>
    <xf numFmtId="0" fontId="0" fillId="0" borderId="20" xfId="0" applyBorder="1"/>
    <xf numFmtId="0" fontId="42" fillId="0" borderId="0" xfId="4" applyFont="1" applyBorder="1"/>
    <xf numFmtId="0" fontId="31" fillId="0" borderId="0" xfId="0" applyFont="1"/>
    <xf numFmtId="0" fontId="0" fillId="2" borderId="19" xfId="0" applyFill="1" applyBorder="1" applyAlignment="1">
      <alignment horizontal="center" vertical="top" wrapText="1"/>
    </xf>
    <xf numFmtId="0" fontId="2" fillId="13" borderId="8" xfId="0" applyFont="1" applyFill="1" applyBorder="1" applyAlignment="1">
      <alignment horizontal="left" vertical="top"/>
    </xf>
    <xf numFmtId="0" fontId="2" fillId="0" borderId="60" xfId="0" applyFont="1" applyBorder="1" applyAlignment="1">
      <alignment vertical="top" wrapText="1"/>
    </xf>
    <xf numFmtId="166" fontId="3" fillId="14" borderId="15" xfId="0" applyNumberFormat="1" applyFont="1" applyFill="1" applyBorder="1"/>
    <xf numFmtId="166" fontId="0" fillId="14" borderId="16" xfId="0" applyNumberFormat="1" applyFill="1" applyBorder="1"/>
    <xf numFmtId="166" fontId="0" fillId="14" borderId="40" xfId="0" applyNumberFormat="1" applyFill="1" applyBorder="1"/>
    <xf numFmtId="166" fontId="0" fillId="14" borderId="0" xfId="0" applyNumberFormat="1" applyFill="1"/>
    <xf numFmtId="166" fontId="0" fillId="0" borderId="40" xfId="0" applyNumberFormat="1" applyBorder="1"/>
    <xf numFmtId="166" fontId="3" fillId="0" borderId="40" xfId="0" applyNumberFormat="1" applyFont="1" applyBorder="1"/>
    <xf numFmtId="166" fontId="3" fillId="0" borderId="0" xfId="0" applyNumberFormat="1" applyFont="1"/>
    <xf numFmtId="166" fontId="41" fillId="0" borderId="40" xfId="0" applyNumberFormat="1" applyFont="1" applyBorder="1"/>
    <xf numFmtId="166" fontId="0" fillId="14" borderId="18" xfId="0" applyNumberFormat="1" applyFill="1" applyBorder="1"/>
    <xf numFmtId="166" fontId="0" fillId="14" borderId="19" xfId="0" applyNumberFormat="1" applyFill="1" applyBorder="1"/>
    <xf numFmtId="43" fontId="2" fillId="8" borderId="55" xfId="6" applyFont="1" applyFill="1" applyBorder="1" applyAlignment="1">
      <alignment horizontal="right" vertical="top"/>
    </xf>
    <xf numFmtId="0" fontId="14" fillId="13" borderId="14" xfId="0" applyFont="1" applyFill="1" applyBorder="1" applyAlignment="1">
      <alignment horizontal="center"/>
    </xf>
    <xf numFmtId="0" fontId="14" fillId="13" borderId="20" xfId="0" applyFont="1" applyFill="1" applyBorder="1" applyAlignment="1">
      <alignment horizontal="center"/>
    </xf>
    <xf numFmtId="0" fontId="40" fillId="13" borderId="14" xfId="0" applyFont="1" applyFill="1" applyBorder="1" applyAlignment="1">
      <alignment horizontal="center"/>
    </xf>
    <xf numFmtId="0" fontId="2" fillId="13" borderId="53" xfId="6" applyNumberFormat="1" applyFont="1" applyFill="1" applyBorder="1" applyAlignment="1">
      <alignment horizontal="right" vertical="top"/>
    </xf>
    <xf numFmtId="0" fontId="0" fillId="13" borderId="35" xfId="0" applyFill="1" applyBorder="1"/>
    <xf numFmtId="0" fontId="0" fillId="13" borderId="36" xfId="0" applyFill="1" applyBorder="1"/>
    <xf numFmtId="0" fontId="0" fillId="13" borderId="39" xfId="0" applyFill="1" applyBorder="1"/>
    <xf numFmtId="0" fontId="2" fillId="0" borderId="61" xfId="0" applyFont="1" applyBorder="1" applyAlignment="1">
      <alignment vertical="top" wrapText="1"/>
    </xf>
    <xf numFmtId="0" fontId="2" fillId="0" borderId="58" xfId="0" applyFont="1" applyBorder="1" applyAlignment="1">
      <alignment vertical="top" wrapText="1"/>
    </xf>
    <xf numFmtId="0" fontId="0" fillId="13" borderId="36" xfId="0" applyFill="1" applyBorder="1" applyAlignment="1">
      <alignment horizontal="right"/>
    </xf>
    <xf numFmtId="0" fontId="2" fillId="13" borderId="52" xfId="6" applyNumberFormat="1" applyFont="1" applyFill="1" applyBorder="1" applyAlignment="1">
      <alignment horizontal="right" vertical="top"/>
    </xf>
    <xf numFmtId="0" fontId="2" fillId="13" borderId="54" xfId="6" applyNumberFormat="1" applyFont="1" applyFill="1" applyBorder="1" applyAlignment="1">
      <alignment horizontal="right" vertical="top"/>
    </xf>
    <xf numFmtId="0" fontId="43" fillId="0" borderId="0" xfId="0" applyFont="1"/>
    <xf numFmtId="0" fontId="23" fillId="0" borderId="0" xfId="0" applyFont="1" applyAlignment="1">
      <alignment vertical="top"/>
    </xf>
    <xf numFmtId="0" fontId="0" fillId="17" borderId="0" xfId="0" applyFill="1"/>
    <xf numFmtId="43" fontId="24" fillId="17" borderId="0" xfId="6" applyFont="1" applyFill="1" applyAlignment="1">
      <alignment horizontal="left" vertical="top"/>
    </xf>
    <xf numFmtId="0" fontId="23" fillId="17" borderId="0" xfId="0" applyFont="1" applyFill="1" applyAlignment="1">
      <alignment vertical="top" wrapText="1"/>
    </xf>
    <xf numFmtId="0" fontId="2" fillId="17" borderId="0" xfId="0" applyFont="1" applyFill="1" applyAlignment="1">
      <alignment vertical="top"/>
    </xf>
    <xf numFmtId="0" fontId="24" fillId="17" borderId="0" xfId="0" applyFont="1" applyFill="1" applyAlignment="1">
      <alignment horizontal="left" vertical="top"/>
    </xf>
    <xf numFmtId="0" fontId="45" fillId="0" borderId="0" xfId="0" applyFont="1"/>
    <xf numFmtId="43" fontId="2" fillId="0" borderId="63" xfId="6" applyFont="1" applyBorder="1" applyAlignment="1">
      <alignment horizontal="right" vertical="top"/>
    </xf>
    <xf numFmtId="43" fontId="2" fillId="0" borderId="43" xfId="6" applyFont="1" applyBorder="1" applyAlignment="1">
      <alignment horizontal="right" vertical="top"/>
    </xf>
    <xf numFmtId="0" fontId="45" fillId="0" borderId="64" xfId="0" applyFont="1" applyBorder="1" applyAlignment="1">
      <alignment wrapText="1"/>
    </xf>
    <xf numFmtId="0" fontId="2" fillId="0" borderId="65" xfId="0" applyFont="1" applyBorder="1" applyAlignment="1">
      <alignment vertical="top" wrapText="1"/>
    </xf>
    <xf numFmtId="2" fontId="2" fillId="8" borderId="13" xfId="0" quotePrefix="1" applyNumberFormat="1" applyFont="1" applyFill="1" applyBorder="1" applyAlignment="1">
      <alignment horizontal="left" vertical="top"/>
    </xf>
    <xf numFmtId="0" fontId="45" fillId="0" borderId="67" xfId="0" applyFont="1" applyBorder="1"/>
    <xf numFmtId="166" fontId="46" fillId="0" borderId="33" xfId="0" applyNumberFormat="1" applyFont="1" applyBorder="1" applyAlignment="1">
      <alignment vertical="top" wrapText="1"/>
    </xf>
    <xf numFmtId="166" fontId="46" fillId="0" borderId="49" xfId="0" applyNumberFormat="1" applyFont="1" applyBorder="1" applyAlignment="1">
      <alignment vertical="top" wrapText="1"/>
    </xf>
    <xf numFmtId="166" fontId="46" fillId="0" borderId="66" xfId="0" applyNumberFormat="1" applyFont="1" applyBorder="1" applyAlignment="1">
      <alignment vertical="top" wrapText="1"/>
    </xf>
    <xf numFmtId="166" fontId="46" fillId="0" borderId="69" xfId="0" applyNumberFormat="1" applyFont="1" applyBorder="1" applyAlignment="1">
      <alignment vertical="top" wrapText="1"/>
    </xf>
    <xf numFmtId="0" fontId="0" fillId="13" borderId="70" xfId="0" applyFill="1" applyBorder="1"/>
    <xf numFmtId="0" fontId="0" fillId="13" borderId="62" xfId="0" applyFill="1" applyBorder="1"/>
    <xf numFmtId="0" fontId="2" fillId="13" borderId="68" xfId="0" applyFont="1" applyFill="1" applyBorder="1" applyAlignment="1">
      <alignment horizontal="left" vertical="top"/>
    </xf>
    <xf numFmtId="0" fontId="0" fillId="13" borderId="71" xfId="0" applyFill="1" applyBorder="1"/>
    <xf numFmtId="0" fontId="2" fillId="0" borderId="67" xfId="0" applyFont="1" applyBorder="1" applyAlignment="1">
      <alignment horizontal="left" vertical="top"/>
    </xf>
    <xf numFmtId="0" fontId="7" fillId="0" borderId="0" xfId="0" applyFont="1" applyAlignment="1">
      <alignment horizontal="justify" vertical="center" wrapText="1"/>
    </xf>
    <xf numFmtId="0" fontId="22" fillId="0" borderId="0" xfId="0" applyFont="1" applyAlignment="1">
      <alignment horizontal="justify" vertical="center"/>
    </xf>
    <xf numFmtId="0" fontId="44" fillId="0" borderId="0" xfId="0" applyFont="1"/>
    <xf numFmtId="0" fontId="7" fillId="0" borderId="26" xfId="0" applyFont="1" applyBorder="1" applyAlignment="1">
      <alignment horizontal="justify" vertical="top"/>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18" fillId="0" borderId="39" xfId="0" applyFont="1" applyBorder="1" applyAlignment="1">
      <alignment horizontal="justify" vertical="top" wrapText="1"/>
    </xf>
    <xf numFmtId="0" fontId="2" fillId="0" borderId="64" xfId="0" applyFont="1" applyBorder="1" applyAlignment="1">
      <alignment vertical="top" wrapText="1"/>
    </xf>
    <xf numFmtId="0" fontId="2" fillId="0" borderId="72" xfId="0" applyFont="1" applyBorder="1" applyAlignment="1">
      <alignment vertical="top" wrapText="1"/>
    </xf>
    <xf numFmtId="43" fontId="2" fillId="0" borderId="73" xfId="6" applyFont="1" applyBorder="1" applyAlignment="1">
      <alignment horizontal="right" vertical="top"/>
    </xf>
    <xf numFmtId="0" fontId="0" fillId="3" borderId="19" xfId="0" applyFill="1" applyBorder="1" applyAlignment="1">
      <alignment vertical="top" wrapText="1"/>
    </xf>
    <xf numFmtId="0" fontId="0" fillId="3" borderId="20" xfId="0" applyFill="1" applyBorder="1" applyAlignment="1">
      <alignment vertical="top" wrapText="1"/>
    </xf>
    <xf numFmtId="0" fontId="2" fillId="0" borderId="67" xfId="0" applyFont="1" applyBorder="1" applyAlignment="1">
      <alignment vertical="top" wrapText="1"/>
    </xf>
    <xf numFmtId="0" fontId="2" fillId="0" borderId="18" xfId="0" applyFont="1" applyBorder="1" applyAlignment="1">
      <alignment horizontal="left" vertical="top"/>
    </xf>
    <xf numFmtId="0" fontId="2" fillId="13" borderId="74" xfId="0" applyFont="1" applyFill="1" applyBorder="1" applyAlignment="1">
      <alignment horizontal="left" vertical="top"/>
    </xf>
    <xf numFmtId="0" fontId="0" fillId="13" borderId="67" xfId="0" applyFill="1" applyBorder="1"/>
    <xf numFmtId="0" fontId="2" fillId="0" borderId="68" xfId="0" applyFont="1" applyBorder="1" applyAlignment="1">
      <alignment vertical="top" wrapText="1"/>
    </xf>
    <xf numFmtId="2" fontId="2" fillId="0" borderId="67" xfId="0" applyNumberFormat="1" applyFont="1" applyBorder="1" applyAlignment="1">
      <alignment vertical="top"/>
    </xf>
    <xf numFmtId="2" fontId="2" fillId="8" borderId="49" xfId="0" quotePrefix="1" applyNumberFormat="1" applyFont="1" applyFill="1" applyBorder="1" applyAlignment="1">
      <alignment horizontal="left" vertical="top"/>
    </xf>
    <xf numFmtId="2" fontId="2" fillId="0" borderId="33" xfId="0" applyNumberFormat="1" applyFont="1" applyBorder="1" applyAlignment="1">
      <alignment vertical="top"/>
    </xf>
    <xf numFmtId="2" fontId="3" fillId="3" borderId="43" xfId="0" applyNumberFormat="1" applyFont="1" applyFill="1" applyBorder="1" applyAlignment="1">
      <alignment horizontal="left" vertical="top"/>
    </xf>
    <xf numFmtId="2" fontId="2" fillId="18" borderId="34" xfId="0" quotePrefix="1" applyNumberFormat="1" applyFont="1" applyFill="1" applyBorder="1" applyAlignment="1">
      <alignment horizontal="left" vertical="top"/>
    </xf>
    <xf numFmtId="2" fontId="2" fillId="18" borderId="5" xfId="0" quotePrefix="1" applyNumberFormat="1" applyFont="1" applyFill="1" applyBorder="1" applyAlignment="1">
      <alignment horizontal="left" vertical="top"/>
    </xf>
    <xf numFmtId="2" fontId="2" fillId="18" borderId="33" xfId="0" quotePrefix="1" applyNumberFormat="1" applyFont="1" applyFill="1" applyBorder="1" applyAlignment="1">
      <alignment horizontal="left" vertical="top"/>
    </xf>
    <xf numFmtId="0" fontId="48" fillId="0" borderId="0" xfId="0" applyFont="1" applyAlignment="1">
      <alignment horizontal="right" vertical="center"/>
    </xf>
    <xf numFmtId="0" fontId="7" fillId="0" borderId="4" xfId="0" applyFont="1" applyBorder="1" applyAlignment="1">
      <alignment horizontal="justify" vertical="top" wrapText="1"/>
    </xf>
    <xf numFmtId="0" fontId="7" fillId="0" borderId="4" xfId="0" applyFont="1" applyBorder="1" applyAlignment="1">
      <alignment horizontal="center" vertical="top"/>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8" xfId="0" applyFont="1" applyBorder="1" applyAlignment="1">
      <alignment horizontal="justify" vertical="top" wrapText="1"/>
    </xf>
    <xf numFmtId="0" fontId="14" fillId="0" borderId="8" xfId="0" applyFont="1" applyBorder="1" applyAlignment="1">
      <alignment vertical="top"/>
    </xf>
    <xf numFmtId="0" fontId="2" fillId="0" borderId="1" xfId="0" applyFont="1" applyBorder="1" applyAlignment="1">
      <alignment vertical="top" wrapText="1"/>
    </xf>
    <xf numFmtId="0" fontId="49" fillId="0" borderId="0" xfId="0" applyFont="1" applyAlignment="1">
      <alignment horizontal="justify" vertical="center"/>
    </xf>
    <xf numFmtId="0" fontId="50" fillId="0" borderId="0" xfId="0" applyFont="1" applyAlignment="1">
      <alignment horizontal="center" wrapText="1"/>
    </xf>
    <xf numFmtId="0" fontId="50" fillId="0" borderId="0" xfId="0" applyFont="1" applyAlignment="1">
      <alignment horizontal="center"/>
    </xf>
    <xf numFmtId="0" fontId="0" fillId="0" borderId="0" xfId="0" applyAlignment="1">
      <alignment wrapText="1"/>
    </xf>
    <xf numFmtId="0" fontId="0" fillId="0" borderId="0" xfId="0" applyAlignment="1">
      <alignment horizontal="center"/>
    </xf>
    <xf numFmtId="166" fontId="0" fillId="0" borderId="0" xfId="0" applyNumberFormat="1" applyAlignment="1">
      <alignment wrapText="1"/>
    </xf>
    <xf numFmtId="166" fontId="0" fillId="0" borderId="0" xfId="5" applyNumberFormat="1" applyFont="1" applyFill="1" applyBorder="1" applyProtection="1"/>
    <xf numFmtId="43" fontId="2" fillId="0" borderId="53" xfId="6" applyFont="1" applyFill="1" applyBorder="1" applyAlignment="1">
      <alignment horizontal="right" vertical="top"/>
    </xf>
    <xf numFmtId="166" fontId="9" fillId="0" borderId="21" xfId="5" applyNumberFormat="1" applyFont="1" applyFill="1" applyBorder="1" applyProtection="1"/>
    <xf numFmtId="166" fontId="9" fillId="0" borderId="0" xfId="5" applyNumberFormat="1" applyFont="1" applyFill="1" applyBorder="1" applyProtection="1"/>
    <xf numFmtId="166" fontId="9" fillId="0" borderId="0" xfId="5" applyNumberFormat="1" applyFont="1" applyFill="1" applyProtection="1"/>
    <xf numFmtId="166" fontId="9" fillId="0" borderId="16" xfId="5" applyNumberFormat="1" applyFont="1" applyFill="1" applyBorder="1" applyProtection="1"/>
    <xf numFmtId="166" fontId="9" fillId="0" borderId="17" xfId="5" applyNumberFormat="1" applyFont="1" applyFill="1" applyBorder="1" applyProtection="1"/>
    <xf numFmtId="166" fontId="9" fillId="0" borderId="38" xfId="5" applyNumberFormat="1" applyFont="1" applyFill="1" applyBorder="1" applyProtection="1"/>
    <xf numFmtId="166" fontId="9" fillId="0" borderId="19" xfId="5" applyNumberFormat="1" applyFont="1" applyFill="1" applyBorder="1" applyProtection="1"/>
    <xf numFmtId="0" fontId="0" fillId="0" borderId="0" xfId="0" applyAlignment="1">
      <alignment horizontal="right"/>
    </xf>
    <xf numFmtId="166" fontId="14" fillId="0" borderId="19" xfId="5" applyNumberFormat="1" applyFont="1" applyFill="1" applyBorder="1" applyAlignment="1" applyProtection="1">
      <alignment horizontal="right"/>
    </xf>
    <xf numFmtId="166" fontId="14" fillId="2" borderId="2" xfId="5" applyNumberFormat="1" applyFont="1" applyFill="1" applyBorder="1" applyAlignment="1" applyProtection="1">
      <alignment horizontal="right" vertical="center"/>
    </xf>
    <xf numFmtId="8" fontId="2" fillId="8" borderId="53" xfId="6" applyNumberFormat="1" applyFont="1" applyFill="1" applyBorder="1" applyAlignment="1">
      <alignment horizontal="right" vertical="top"/>
    </xf>
    <xf numFmtId="0" fontId="60" fillId="0" borderId="0" xfId="0" applyFont="1"/>
    <xf numFmtId="0" fontId="17" fillId="0" borderId="19" xfId="0" applyFont="1" applyBorder="1" applyAlignment="1">
      <alignment horizontal="left" vertical="top" wrapText="1"/>
    </xf>
    <xf numFmtId="7" fontId="0" fillId="11" borderId="0" xfId="0" applyNumberFormat="1" applyFill="1" applyAlignment="1" applyProtection="1">
      <alignment horizontal="center"/>
      <protection hidden="1"/>
    </xf>
    <xf numFmtId="0" fontId="2" fillId="0" borderId="40" xfId="0" applyFont="1" applyBorder="1"/>
    <xf numFmtId="7" fontId="7" fillId="0" borderId="21" xfId="0" applyNumberFormat="1" applyFont="1" applyBorder="1" applyAlignment="1">
      <alignment horizontal="justify" vertical="center" wrapText="1"/>
    </xf>
    <xf numFmtId="0" fontId="2" fillId="0" borderId="18" xfId="0" applyFont="1" applyBorder="1"/>
    <xf numFmtId="0" fontId="2" fillId="0" borderId="20" xfId="0" applyFont="1" applyBorder="1"/>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61" fillId="0" borderId="0" xfId="0" applyFont="1" applyAlignment="1">
      <alignment horizontal="left" vertical="top" wrapText="1"/>
    </xf>
    <xf numFmtId="0" fontId="25" fillId="0" borderId="0" xfId="0" applyFont="1" applyAlignment="1">
      <alignment horizontal="right"/>
    </xf>
    <xf numFmtId="166" fontId="25" fillId="0" borderId="0" xfId="0" applyNumberFormat="1" applyFont="1" applyAlignment="1">
      <alignment horizontal="left"/>
    </xf>
    <xf numFmtId="0" fontId="17" fillId="0" borderId="16" xfId="0" applyFont="1" applyBorder="1" applyAlignment="1">
      <alignment horizontal="left"/>
    </xf>
    <xf numFmtId="0" fontId="17" fillId="0" borderId="16" xfId="0" applyFont="1" applyBorder="1" applyAlignment="1">
      <alignment horizontal="center"/>
    </xf>
    <xf numFmtId="0" fontId="47" fillId="0" borderId="0" xfId="0" applyFont="1" applyAlignment="1">
      <alignment horizontal="right"/>
    </xf>
    <xf numFmtId="166" fontId="17" fillId="0" borderId="0" xfId="0" applyNumberFormat="1" applyFont="1" applyAlignment="1">
      <alignment horizontal="center"/>
    </xf>
    <xf numFmtId="166" fontId="25" fillId="0" borderId="0" xfId="0" applyNumberFormat="1" applyFont="1" applyAlignment="1">
      <alignment horizontal="center"/>
    </xf>
    <xf numFmtId="0" fontId="17" fillId="0" borderId="0" xfId="0" applyFont="1" applyAlignment="1">
      <alignment horizontal="left"/>
    </xf>
    <xf numFmtId="0" fontId="15" fillId="0" borderId="0" xfId="0" applyFont="1"/>
    <xf numFmtId="0" fontId="17" fillId="0" borderId="0" xfId="0" applyFont="1" applyAlignment="1">
      <alignment horizontal="center"/>
    </xf>
    <xf numFmtId="0" fontId="17" fillId="0" borderId="0" xfId="0" applyFont="1" applyAlignment="1">
      <alignment horizontal="right"/>
    </xf>
    <xf numFmtId="166" fontId="17" fillId="0" borderId="0" xfId="0" applyNumberFormat="1" applyFont="1" applyAlignment="1">
      <alignment horizontal="left"/>
    </xf>
    <xf numFmtId="0" fontId="17" fillId="0" borderId="19" xfId="0" applyFont="1" applyBorder="1" applyAlignment="1">
      <alignment horizontal="left"/>
    </xf>
    <xf numFmtId="0" fontId="15" fillId="0" borderId="19" xfId="0" applyFont="1" applyBorder="1"/>
    <xf numFmtId="0" fontId="15" fillId="0" borderId="19" xfId="0" applyFont="1" applyBorder="1" applyAlignment="1">
      <alignment horizontal="center"/>
    </xf>
    <xf numFmtId="0" fontId="15" fillId="0" borderId="0" xfId="0" applyFont="1" applyAlignment="1">
      <alignment horizontal="right"/>
    </xf>
    <xf numFmtId="166" fontId="15" fillId="0" borderId="0" xfId="0" applyNumberFormat="1" applyFont="1"/>
    <xf numFmtId="0" fontId="15" fillId="0" borderId="0" xfId="0" applyFont="1" applyAlignment="1">
      <alignment horizontal="center"/>
    </xf>
    <xf numFmtId="0" fontId="14" fillId="0" borderId="40"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center" vertical="top"/>
    </xf>
    <xf numFmtId="1" fontId="51" fillId="11" borderId="75" xfId="0" applyNumberFormat="1" applyFont="1" applyFill="1" applyBorder="1" applyAlignment="1">
      <alignment horizontal="right" vertical="top"/>
    </xf>
    <xf numFmtId="1" fontId="51" fillId="11" borderId="36" xfId="0" applyNumberFormat="1" applyFont="1" applyFill="1" applyBorder="1" applyAlignment="1">
      <alignment horizontal="right" vertical="top"/>
    </xf>
    <xf numFmtId="1" fontId="51" fillId="11" borderId="70" xfId="0" applyNumberFormat="1" applyFont="1" applyFill="1" applyBorder="1" applyAlignment="1">
      <alignment horizontal="right" vertical="top"/>
    </xf>
    <xf numFmtId="3" fontId="51" fillId="11" borderId="36" xfId="0" applyNumberFormat="1" applyFont="1" applyFill="1" applyBorder="1" applyAlignment="1">
      <alignment horizontal="right" vertical="top"/>
    </xf>
    <xf numFmtId="0" fontId="14" fillId="0" borderId="40" xfId="0" applyFont="1" applyBorder="1" applyAlignment="1">
      <alignment horizontal="left" vertical="top" wrapText="1"/>
    </xf>
    <xf numFmtId="1" fontId="10" fillId="11" borderId="36" xfId="0" applyNumberFormat="1" applyFont="1" applyFill="1" applyBorder="1" applyAlignment="1">
      <alignment horizontal="right" vertical="top"/>
    </xf>
    <xf numFmtId="166" fontId="32" fillId="0" borderId="0" xfId="0" applyNumberFormat="1" applyFont="1" applyAlignment="1">
      <alignment wrapText="1"/>
    </xf>
    <xf numFmtId="1" fontId="51" fillId="0" borderId="0" xfId="0" applyNumberFormat="1" applyFont="1" applyAlignment="1">
      <alignment horizontal="right" vertical="top"/>
    </xf>
    <xf numFmtId="0" fontId="6" fillId="0" borderId="15" xfId="0" applyFont="1" applyBorder="1"/>
    <xf numFmtId="0" fontId="2" fillId="0" borderId="16" xfId="0" applyFont="1" applyBorder="1"/>
    <xf numFmtId="0" fontId="2" fillId="0" borderId="16" xfId="0" applyFont="1" applyBorder="1" applyAlignment="1">
      <alignment horizontal="center"/>
    </xf>
    <xf numFmtId="0" fontId="2" fillId="0" borderId="16" xfId="0" applyFont="1" applyBorder="1" applyAlignment="1">
      <alignment horizontal="right"/>
    </xf>
    <xf numFmtId="166" fontId="2" fillId="0" borderId="16" xfId="0" applyNumberFormat="1" applyFont="1" applyBorder="1"/>
    <xf numFmtId="166" fontId="2" fillId="0" borderId="17" xfId="0" applyNumberFormat="1" applyFont="1" applyBorder="1"/>
    <xf numFmtId="0" fontId="6" fillId="0" borderId="4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right"/>
    </xf>
    <xf numFmtId="166" fontId="6" fillId="0" borderId="0" xfId="0" applyNumberFormat="1" applyFont="1"/>
    <xf numFmtId="166" fontId="6" fillId="0" borderId="21" xfId="0" applyNumberFormat="1" applyFont="1" applyBorder="1"/>
    <xf numFmtId="0" fontId="6" fillId="0" borderId="18" xfId="0" applyFont="1" applyBorder="1"/>
    <xf numFmtId="0" fontId="6" fillId="0" borderId="19" xfId="0" applyFont="1" applyBorder="1"/>
    <xf numFmtId="0" fontId="6" fillId="0" borderId="19" xfId="0" applyFont="1" applyBorder="1" applyAlignment="1">
      <alignment horizontal="center"/>
    </xf>
    <xf numFmtId="0" fontId="6" fillId="0" borderId="19" xfId="0" applyFont="1" applyBorder="1" applyAlignment="1">
      <alignment horizontal="right"/>
    </xf>
    <xf numFmtId="166" fontId="6" fillId="0" borderId="19" xfId="0" applyNumberFormat="1" applyFont="1" applyBorder="1"/>
    <xf numFmtId="166" fontId="6" fillId="0" borderId="20" xfId="0" applyNumberFormat="1" applyFont="1" applyBorder="1"/>
    <xf numFmtId="0" fontId="3" fillId="0" borderId="0" xfId="0" applyFont="1" applyAlignment="1">
      <alignment horizontal="center"/>
    </xf>
    <xf numFmtId="0" fontId="3" fillId="0" borderId="0" xfId="0" applyFont="1" applyAlignment="1">
      <alignment horizontal="right"/>
    </xf>
    <xf numFmtId="0" fontId="14" fillId="20" borderId="49" xfId="0" applyFont="1" applyFill="1" applyBorder="1"/>
    <xf numFmtId="0" fontId="14" fillId="20" borderId="50" xfId="0" applyFont="1" applyFill="1" applyBorder="1" applyAlignment="1">
      <alignment horizontal="center" vertical="center"/>
    </xf>
    <xf numFmtId="0" fontId="14" fillId="20" borderId="50" xfId="0" applyFont="1" applyFill="1" applyBorder="1" applyAlignment="1">
      <alignment horizontal="center"/>
    </xf>
    <xf numFmtId="166" fontId="14" fillId="20" borderId="50" xfId="0" applyNumberFormat="1" applyFont="1" applyFill="1" applyBorder="1" applyAlignment="1">
      <alignment horizontal="center" vertical="center"/>
    </xf>
    <xf numFmtId="0" fontId="14" fillId="20" borderId="51" xfId="0" applyFont="1" applyFill="1" applyBorder="1" applyAlignment="1">
      <alignment horizontal="center"/>
    </xf>
    <xf numFmtId="0" fontId="14" fillId="20" borderId="38" xfId="0" applyFont="1" applyFill="1" applyBorder="1" applyAlignment="1">
      <alignment horizontal="center" vertical="center"/>
    </xf>
    <xf numFmtId="0" fontId="14" fillId="20" borderId="38" xfId="0" applyFont="1" applyFill="1" applyBorder="1" applyAlignment="1">
      <alignment horizontal="center"/>
    </xf>
    <xf numFmtId="166" fontId="14" fillId="20" borderId="38" xfId="0" applyNumberFormat="1" applyFont="1" applyFill="1" applyBorder="1" applyAlignment="1">
      <alignment horizontal="center" vertical="center"/>
    </xf>
    <xf numFmtId="0" fontId="40" fillId="0" borderId="15" xfId="0" applyFont="1" applyBorder="1"/>
    <xf numFmtId="0" fontId="56" fillId="0" borderId="16" xfId="0" applyFont="1" applyBorder="1"/>
    <xf numFmtId="0" fontId="9" fillId="0" borderId="16" xfId="0" applyFont="1" applyBorder="1"/>
    <xf numFmtId="0" fontId="40" fillId="0" borderId="16" xfId="0" applyFont="1" applyBorder="1" applyAlignment="1">
      <alignment horizontal="center"/>
    </xf>
    <xf numFmtId="0" fontId="56" fillId="0" borderId="16" xfId="0" applyFont="1" applyBorder="1" applyAlignment="1">
      <alignment horizontal="right"/>
    </xf>
    <xf numFmtId="0" fontId="56" fillId="0" borderId="17" xfId="0" applyFont="1" applyBorder="1"/>
    <xf numFmtId="12" fontId="40" fillId="0" borderId="40" xfId="0" applyNumberFormat="1" applyFont="1" applyBorder="1" applyAlignment="1">
      <alignment horizontal="right"/>
    </xf>
    <xf numFmtId="1" fontId="56" fillId="0" borderId="0" xfId="0" applyNumberFormat="1" applyFont="1"/>
    <xf numFmtId="166" fontId="9" fillId="0" borderId="0" xfId="0" applyNumberFormat="1" applyFont="1" applyAlignment="1">
      <alignment horizontal="center"/>
    </xf>
    <xf numFmtId="8" fontId="56" fillId="0" borderId="0" xfId="0" applyNumberFormat="1" applyFont="1" applyAlignment="1">
      <alignment horizontal="center"/>
    </xf>
    <xf numFmtId="8" fontId="56" fillId="0" borderId="0" xfId="0" applyNumberFormat="1" applyFont="1" applyAlignment="1">
      <alignment horizontal="right"/>
    </xf>
    <xf numFmtId="0" fontId="56" fillId="0" borderId="0" xfId="0" applyFont="1"/>
    <xf numFmtId="0" fontId="56" fillId="0" borderId="21" xfId="0" applyFont="1" applyBorder="1"/>
    <xf numFmtId="0" fontId="56" fillId="0" borderId="0" xfId="0" applyFont="1" applyAlignment="1">
      <alignment horizontal="right"/>
    </xf>
    <xf numFmtId="0" fontId="59" fillId="0" borderId="40" xfId="0" applyFont="1" applyBorder="1"/>
    <xf numFmtId="0" fontId="56" fillId="0" borderId="0" xfId="0" applyFont="1" applyAlignment="1">
      <alignment horizontal="center"/>
    </xf>
    <xf numFmtId="8" fontId="56" fillId="0" borderId="0" xfId="0" applyNumberFormat="1" applyFont="1"/>
    <xf numFmtId="0" fontId="9" fillId="0" borderId="40" xfId="0" applyFont="1" applyBorder="1"/>
    <xf numFmtId="0" fontId="40" fillId="0" borderId="40" xfId="0" applyFont="1" applyBorder="1" applyAlignment="1">
      <alignment horizontal="left"/>
    </xf>
    <xf numFmtId="8" fontId="40" fillId="0" borderId="0" xfId="0" applyNumberFormat="1" applyFont="1" applyAlignment="1">
      <alignment horizontal="right"/>
    </xf>
    <xf numFmtId="1" fontId="9" fillId="0" borderId="0" xfId="0" applyNumberFormat="1" applyFont="1"/>
    <xf numFmtId="164" fontId="9" fillId="0" borderId="0" xfId="0" applyNumberFormat="1" applyFont="1" applyAlignment="1">
      <alignment horizontal="center"/>
    </xf>
    <xf numFmtId="164" fontId="14" fillId="0" borderId="0" xfId="0" applyNumberFormat="1" applyFont="1" applyAlignment="1">
      <alignment horizontal="right"/>
    </xf>
    <xf numFmtId="0" fontId="2" fillId="0" borderId="21" xfId="0" applyFont="1" applyBorder="1" applyAlignment="1">
      <alignment horizontal="left" vertical="top" wrapText="1"/>
    </xf>
    <xf numFmtId="0" fontId="14" fillId="0" borderId="40" xfId="0" applyFont="1" applyBorder="1"/>
    <xf numFmtId="164" fontId="9" fillId="0" borderId="0" xfId="0" applyNumberFormat="1" applyFont="1" applyAlignment="1">
      <alignment horizontal="right"/>
    </xf>
    <xf numFmtId="1" fontId="14" fillId="0" borderId="0" xfId="0" applyNumberFormat="1" applyFont="1" applyAlignment="1">
      <alignment horizontal="right"/>
    </xf>
    <xf numFmtId="0" fontId="23" fillId="0" borderId="21" xfId="0" applyFont="1" applyBorder="1" applyAlignment="1">
      <alignment horizontal="left" vertical="top" wrapText="1"/>
    </xf>
    <xf numFmtId="166" fontId="2" fillId="0" borderId="21" xfId="5" applyNumberFormat="1" applyFont="1" applyFill="1" applyBorder="1" applyProtection="1"/>
    <xf numFmtId="0" fontId="14" fillId="0" borderId="0" xfId="0" applyFont="1" applyAlignment="1">
      <alignment horizontal="right"/>
    </xf>
    <xf numFmtId="0" fontId="14" fillId="0" borderId="0" xfId="0" applyFont="1" applyAlignment="1">
      <alignment horizontal="left"/>
    </xf>
    <xf numFmtId="166" fontId="9" fillId="0" borderId="21" xfId="0" applyNumberFormat="1" applyFont="1" applyBorder="1"/>
    <xf numFmtId="1" fontId="9" fillId="0" borderId="0" xfId="7" applyNumberFormat="1" applyFont="1" applyBorder="1" applyAlignment="1" applyProtection="1">
      <alignment horizontal="right"/>
    </xf>
    <xf numFmtId="0" fontId="9" fillId="0" borderId="0" xfId="0" applyFont="1" applyAlignment="1">
      <alignment horizontal="center"/>
    </xf>
    <xf numFmtId="0" fontId="9" fillId="0" borderId="0" xfId="0" applyFont="1" applyAlignment="1">
      <alignment horizontal="right"/>
    </xf>
    <xf numFmtId="166" fontId="9" fillId="0" borderId="0" xfId="0" applyNumberFormat="1" applyFont="1"/>
    <xf numFmtId="0" fontId="9" fillId="0" borderId="18" xfId="0" applyFont="1" applyBorder="1"/>
    <xf numFmtId="0" fontId="56" fillId="0" borderId="19" xfId="0" applyFont="1" applyBorder="1"/>
    <xf numFmtId="0" fontId="56" fillId="0" borderId="19" xfId="0" applyFont="1" applyBorder="1" applyAlignment="1">
      <alignment horizontal="center"/>
    </xf>
    <xf numFmtId="0" fontId="56" fillId="0" borderId="19" xfId="0" applyFont="1" applyBorder="1" applyAlignment="1">
      <alignment horizontal="right"/>
    </xf>
    <xf numFmtId="6" fontId="40" fillId="0" borderId="20" xfId="0" applyNumberFormat="1" applyFont="1" applyBorder="1"/>
    <xf numFmtId="0" fontId="14" fillId="0" borderId="15" xfId="0" applyFont="1" applyBorder="1"/>
    <xf numFmtId="1" fontId="9" fillId="0" borderId="16" xfId="0" applyNumberFormat="1" applyFont="1" applyBorder="1"/>
    <xf numFmtId="164" fontId="9" fillId="0" borderId="16" xfId="0" applyNumberFormat="1" applyFont="1" applyBorder="1" applyAlignment="1">
      <alignment horizontal="center"/>
    </xf>
    <xf numFmtId="164" fontId="9" fillId="0" borderId="16" xfId="0" applyNumberFormat="1" applyFont="1" applyBorder="1" applyAlignment="1">
      <alignment horizontal="right"/>
    </xf>
    <xf numFmtId="0" fontId="23" fillId="0" borderId="17" xfId="0" applyFont="1" applyBorder="1" applyAlignment="1">
      <alignment horizontal="left" vertical="top" wrapText="1"/>
    </xf>
    <xf numFmtId="0" fontId="48" fillId="0" borderId="40" xfId="0" applyFont="1" applyBorder="1"/>
    <xf numFmtId="0" fontId="11" fillId="0" borderId="18" xfId="0" applyFont="1" applyBorder="1" applyAlignment="1">
      <alignment wrapText="1"/>
    </xf>
    <xf numFmtId="1" fontId="9" fillId="0" borderId="19" xfId="0" applyNumberFormat="1" applyFont="1" applyBorder="1"/>
    <xf numFmtId="164" fontId="9" fillId="0" borderId="19" xfId="0" applyNumberFormat="1" applyFont="1" applyBorder="1" applyAlignment="1">
      <alignment horizontal="right"/>
    </xf>
    <xf numFmtId="0" fontId="23" fillId="0" borderId="20" xfId="0" applyFont="1" applyBorder="1" applyAlignment="1">
      <alignment horizontal="left" vertical="top" wrapText="1"/>
    </xf>
    <xf numFmtId="0" fontId="14" fillId="0" borderId="0" xfId="0" applyFont="1"/>
    <xf numFmtId="166" fontId="58" fillId="0" borderId="16" xfId="0" applyNumberFormat="1" applyFont="1" applyBorder="1" applyAlignment="1">
      <alignment horizontal="left"/>
    </xf>
    <xf numFmtId="166" fontId="9" fillId="0" borderId="16" xfId="0" applyNumberFormat="1" applyFont="1" applyBorder="1" applyAlignment="1">
      <alignment horizontal="right" wrapText="1"/>
    </xf>
    <xf numFmtId="166" fontId="9" fillId="0" borderId="16" xfId="0" applyNumberFormat="1" applyFont="1" applyBorder="1"/>
    <xf numFmtId="0" fontId="14" fillId="0" borderId="40" xfId="0" applyFont="1" applyBorder="1" applyAlignment="1">
      <alignment horizontal="left"/>
    </xf>
    <xf numFmtId="166" fontId="9" fillId="0" borderId="0" xfId="0" applyNumberFormat="1" applyFont="1" applyAlignment="1">
      <alignment horizontal="right"/>
    </xf>
    <xf numFmtId="164" fontId="14" fillId="0" borderId="18" xfId="0" applyNumberFormat="1" applyFont="1" applyBorder="1"/>
    <xf numFmtId="166" fontId="9" fillId="0" borderId="20" xfId="0" applyNumberFormat="1" applyFont="1" applyBorder="1"/>
    <xf numFmtId="164" fontId="0" fillId="0" borderId="0" xfId="0" applyNumberFormat="1" applyAlignment="1">
      <alignment horizontal="center"/>
    </xf>
    <xf numFmtId="164" fontId="0" fillId="0" borderId="0" xfId="0" applyNumberFormat="1" applyAlignment="1">
      <alignment horizontal="right"/>
    </xf>
    <xf numFmtId="0" fontId="14" fillId="2" borderId="1" xfId="0" applyFont="1"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166" fontId="14" fillId="2" borderId="2" xfId="0" applyNumberFormat="1" applyFont="1" applyFill="1" applyBorder="1" applyAlignment="1">
      <alignment vertical="center"/>
    </xf>
    <xf numFmtId="166" fontId="14" fillId="2" borderId="3" xfId="0" applyNumberFormat="1" applyFont="1" applyFill="1" applyBorder="1" applyAlignment="1">
      <alignment vertical="center"/>
    </xf>
    <xf numFmtId="0" fontId="14" fillId="0" borderId="16" xfId="0" applyFont="1" applyBorder="1" applyAlignment="1">
      <alignment horizontal="right"/>
    </xf>
    <xf numFmtId="0" fontId="14" fillId="0" borderId="16" xfId="0" applyFont="1" applyBorder="1" applyAlignment="1">
      <alignment horizontal="center"/>
    </xf>
    <xf numFmtId="166" fontId="9" fillId="0" borderId="17" xfId="0" applyNumberFormat="1" applyFont="1" applyBorder="1"/>
    <xf numFmtId="3" fontId="9" fillId="0" borderId="0" xfId="0" applyNumberFormat="1" applyFont="1"/>
    <xf numFmtId="0" fontId="40" fillId="0" borderId="18" xfId="0" applyFont="1" applyBorder="1" applyAlignment="1">
      <alignment wrapText="1"/>
    </xf>
    <xf numFmtId="0" fontId="9" fillId="0" borderId="19" xfId="0" applyFont="1" applyBorder="1" applyAlignment="1">
      <alignment horizontal="center"/>
    </xf>
    <xf numFmtId="0" fontId="9" fillId="0" borderId="19" xfId="0" applyFont="1" applyBorder="1" applyAlignment="1">
      <alignment horizontal="right"/>
    </xf>
    <xf numFmtId="166" fontId="9" fillId="0" borderId="19" xfId="0" applyNumberFormat="1" applyFont="1" applyBorder="1"/>
    <xf numFmtId="0" fontId="63" fillId="0" borderId="0" xfId="0" applyFont="1"/>
    <xf numFmtId="167" fontId="9" fillId="0" borderId="19" xfId="0" applyNumberFormat="1" applyFont="1" applyBorder="1"/>
    <xf numFmtId="2" fontId="9" fillId="0" borderId="0" xfId="0" applyNumberFormat="1" applyFont="1" applyAlignment="1">
      <alignment horizontal="center"/>
    </xf>
    <xf numFmtId="0" fontId="7" fillId="0" borderId="4" xfId="0" applyFont="1" applyBorder="1" applyAlignment="1">
      <alignment horizontal="left" vertical="center" wrapText="1"/>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2" fillId="0" borderId="0" xfId="0" applyFont="1" applyAlignment="1">
      <alignment wrapText="1"/>
    </xf>
    <xf numFmtId="0" fontId="54" fillId="19" borderId="1" xfId="1" applyFont="1" applyFill="1" applyBorder="1" applyAlignment="1">
      <alignment horizontal="center" vertical="center"/>
    </xf>
    <xf numFmtId="0" fontId="54" fillId="19" borderId="2" xfId="1" applyFont="1" applyFill="1" applyBorder="1" applyAlignment="1">
      <alignment horizontal="center" vertical="center"/>
    </xf>
    <xf numFmtId="0" fontId="54" fillId="19" borderId="3" xfId="1" applyFont="1" applyFill="1" applyBorder="1" applyAlignment="1">
      <alignment horizontal="center" vertical="center"/>
    </xf>
    <xf numFmtId="0" fontId="55" fillId="20" borderId="16" xfId="0" applyFont="1" applyFill="1" applyBorder="1" applyAlignment="1">
      <alignment horizontal="center"/>
    </xf>
    <xf numFmtId="166" fontId="14" fillId="20" borderId="13" xfId="0" applyNumberFormat="1" applyFont="1" applyFill="1" applyBorder="1" applyAlignment="1">
      <alignment horizontal="center" vertical="center"/>
    </xf>
    <xf numFmtId="166" fontId="14" fillId="20" borderId="25" xfId="0" applyNumberFormat="1" applyFont="1" applyFill="1" applyBorder="1" applyAlignment="1">
      <alignment horizontal="center" vertical="center"/>
    </xf>
    <xf numFmtId="0" fontId="14" fillId="20" borderId="50" xfId="0" applyFont="1" applyFill="1" applyBorder="1" applyAlignment="1">
      <alignment horizontal="center" vertical="center"/>
    </xf>
    <xf numFmtId="0" fontId="14" fillId="20" borderId="38" xfId="0" applyFont="1" applyFill="1" applyBorder="1" applyAlignment="1">
      <alignment horizontal="center" vertical="center"/>
    </xf>
    <xf numFmtId="0" fontId="25" fillId="2" borderId="19" xfId="0" applyFont="1" applyFill="1" applyBorder="1" applyAlignment="1">
      <alignment horizontal="center"/>
    </xf>
    <xf numFmtId="0" fontId="0" fillId="2" borderId="19" xfId="0" applyFill="1" applyBorder="1" applyAlignment="1">
      <alignment horizontal="center"/>
    </xf>
    <xf numFmtId="0" fontId="52" fillId="0" borderId="0" xfId="0" applyFont="1" applyAlignment="1">
      <alignment horizontal="left" vertical="top" wrapText="1"/>
    </xf>
    <xf numFmtId="0" fontId="35" fillId="0" borderId="1" xfId="0" applyFont="1" applyBorder="1" applyAlignment="1">
      <alignment wrapText="1"/>
    </xf>
    <xf numFmtId="0" fontId="0" fillId="0" borderId="2" xfId="0" applyBorder="1"/>
    <xf numFmtId="0" fontId="0" fillId="0" borderId="3" xfId="0" applyBorder="1"/>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6" fillId="4" borderId="1" xfId="0" applyFont="1"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3" fillId="0" borderId="2" xfId="0" applyFont="1"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3" fillId="0" borderId="3"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cellXfs>
  <cellStyles count="17">
    <cellStyle name="Comma" xfId="6" builtinId="3"/>
    <cellStyle name="Comma 2" xfId="3" xr:uid="{3C58799A-89EE-43F0-AB94-62923F4339AE}"/>
    <cellStyle name="Comma 2 2" xfId="8" xr:uid="{B9A8BDB5-3FD5-4860-BCD3-1CB06F39E073}"/>
    <cellStyle name="Comma 2 2 2" xfId="14" xr:uid="{546ED28D-9D4D-4FFF-B1B5-96A6B62316A7}"/>
    <cellStyle name="Comma 2 3" xfId="11" xr:uid="{4AE31FDC-FBF9-4ECD-AC1B-A2B6F85784D9}"/>
    <cellStyle name="Comma 3" xfId="10" xr:uid="{0BF5FD5D-28B5-4444-BD61-A1962B144E4D}"/>
    <cellStyle name="Comma 3 2" xfId="16" xr:uid="{323CAA49-3200-41DD-A018-031ABBCF31C8}"/>
    <cellStyle name="Comma 4" xfId="13" xr:uid="{425805CE-9386-40E4-9326-EF260C893035}"/>
    <cellStyle name="Currency" xfId="5" builtinId="4"/>
    <cellStyle name="Currency 2" xfId="9" xr:uid="{CEA7DD0D-170E-405D-ADD9-8B6FF27501A0}"/>
    <cellStyle name="Currency 2 2" xfId="15" xr:uid="{E4F8B513-F737-4ABB-A6F1-4467ACA74FC1}"/>
    <cellStyle name="Currency 3" xfId="12" xr:uid="{ED9F40F4-2914-42CD-B431-E37D38E8064E}"/>
    <cellStyle name="Hyperlink" xfId="4" builtinId="8"/>
    <cellStyle name="Normal" xfId="0" builtinId="0"/>
    <cellStyle name="Normal 2" xfId="1" xr:uid="{00000000-0005-0000-0000-000001000000}"/>
    <cellStyle name="Normal 3" xfId="2" xr:uid="{00000000-0005-0000-0000-000002000000}"/>
    <cellStyle name="Percent" xfId="7" builtin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3219450</xdr:colOff>
      <xdr:row>42</xdr:row>
      <xdr:rowOff>678180</xdr:rowOff>
    </xdr:from>
    <xdr:to>
      <xdr:col>0</xdr:col>
      <xdr:colOff>3937635</xdr:colOff>
      <xdr:row>42</xdr:row>
      <xdr:rowOff>678180</xdr:rowOff>
    </xdr:to>
    <xdr:cxnSp macro="">
      <xdr:nvCxnSpPr>
        <xdr:cNvPr id="2" name="Straight Arrow Connector 2">
          <a:extLst>
            <a:ext uri="{FF2B5EF4-FFF2-40B4-BE49-F238E27FC236}">
              <a16:creationId xmlns:a16="http://schemas.microsoft.com/office/drawing/2014/main" id="{E0C0CEA0-1FFE-4378-9B3B-241E0E95660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Eileen Ahern" id="{639DF428-44B5-429D-A990-CD977A1248B6}" userId="S::EileenAhern@fssu.ie::f577e245-92c9-4a70-8776-b4aa02434fe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76" dT="2026-03-06T09:08:23.43" personId="{639DF428-44B5-429D-A990-CD977A1248B6}" id="{8A064594-C64C-4639-8656-CCFDAB3B9E07}">
    <text>Changed: =+'3.Income &amp; Expenditure Budget'!E189
To: =+'3.Income &amp; Expenditure Budget'!E188</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51"/>
  <sheetViews>
    <sheetView tabSelected="1" zoomScale="115" zoomScaleNormal="115" workbookViewId="0">
      <selection activeCell="B39" sqref="B39"/>
    </sheetView>
  </sheetViews>
  <sheetFormatPr defaultColWidth="8.85546875" defaultRowHeight="15.75" x14ac:dyDescent="0.25"/>
  <cols>
    <col min="1" max="1" width="8.85546875" style="19"/>
    <col min="2" max="2" width="124.7109375" style="37" customWidth="1"/>
    <col min="3" max="3" width="8.85546875" style="19"/>
    <col min="4" max="4" width="72.85546875" style="37" customWidth="1"/>
    <col min="5" max="5" width="8.85546875" style="19"/>
    <col min="6" max="6" width="11.42578125" style="19" customWidth="1"/>
    <col min="7" max="16384" width="8.85546875" style="19"/>
  </cols>
  <sheetData>
    <row r="2" spans="1:2" ht="21" x14ac:dyDescent="0.25">
      <c r="A2" s="152"/>
      <c r="B2" s="180" t="s">
        <v>0</v>
      </c>
    </row>
    <row r="3" spans="1:2" x14ac:dyDescent="0.25">
      <c r="A3" s="152"/>
    </row>
    <row r="4" spans="1:2" x14ac:dyDescent="0.25">
      <c r="B4" s="134" t="s">
        <v>1</v>
      </c>
    </row>
    <row r="5" spans="1:2" ht="52.5" customHeight="1" x14ac:dyDescent="0.25">
      <c r="B5" s="153" t="s">
        <v>664</v>
      </c>
    </row>
    <row r="6" spans="1:2" x14ac:dyDescent="0.25">
      <c r="B6" s="134" t="s">
        <v>2</v>
      </c>
    </row>
    <row r="7" spans="1:2" x14ac:dyDescent="0.25">
      <c r="B7" s="153" t="s">
        <v>3</v>
      </c>
    </row>
    <row r="8" spans="1:2" ht="6" customHeight="1" x14ac:dyDescent="0.25">
      <c r="B8" s="153" t="s">
        <v>4</v>
      </c>
    </row>
    <row r="9" spans="1:2" x14ac:dyDescent="0.25">
      <c r="B9" s="153" t="s">
        <v>5</v>
      </c>
    </row>
    <row r="10" spans="1:2" ht="9.75" customHeight="1" x14ac:dyDescent="0.25">
      <c r="B10" s="134" t="s">
        <v>4</v>
      </c>
    </row>
    <row r="11" spans="1:2" x14ac:dyDescent="0.25">
      <c r="B11" s="134" t="s">
        <v>6</v>
      </c>
    </row>
    <row r="12" spans="1:2" ht="52.5" customHeight="1" x14ac:dyDescent="0.25">
      <c r="B12" s="153" t="s">
        <v>7</v>
      </c>
    </row>
    <row r="13" spans="1:2" x14ac:dyDescent="0.25">
      <c r="B13" s="134" t="s">
        <v>8</v>
      </c>
    </row>
    <row r="14" spans="1:2" ht="31.5" x14ac:dyDescent="0.25">
      <c r="B14" s="154" t="s">
        <v>609</v>
      </c>
    </row>
    <row r="15" spans="1:2" x14ac:dyDescent="0.25">
      <c r="B15" s="134" t="s">
        <v>9</v>
      </c>
    </row>
    <row r="16" spans="1:2" ht="19.5" customHeight="1" x14ac:dyDescent="0.25">
      <c r="B16" s="154" t="s">
        <v>10</v>
      </c>
    </row>
    <row r="17" spans="2:4" ht="31.5" x14ac:dyDescent="0.25">
      <c r="B17" s="153" t="s">
        <v>11</v>
      </c>
    </row>
    <row r="18" spans="2:4" ht="31.5" x14ac:dyDescent="0.25">
      <c r="B18" s="153" t="s">
        <v>12</v>
      </c>
    </row>
    <row r="19" spans="2:4" x14ac:dyDescent="0.25">
      <c r="B19" s="134" t="s">
        <v>13</v>
      </c>
    </row>
    <row r="20" spans="2:4" x14ac:dyDescent="0.25">
      <c r="B20" s="153" t="s">
        <v>14</v>
      </c>
    </row>
    <row r="21" spans="2:4" x14ac:dyDescent="0.25">
      <c r="B21" s="134" t="s">
        <v>15</v>
      </c>
    </row>
    <row r="22" spans="2:4" ht="31.5" x14ac:dyDescent="0.25">
      <c r="B22" s="153" t="s">
        <v>16</v>
      </c>
    </row>
    <row r="23" spans="2:4" x14ac:dyDescent="0.25">
      <c r="B23" s="134" t="s">
        <v>17</v>
      </c>
    </row>
    <row r="24" spans="2:4" x14ac:dyDescent="0.25">
      <c r="B24" s="153" t="s">
        <v>18</v>
      </c>
    </row>
    <row r="25" spans="2:4" x14ac:dyDescent="0.25">
      <c r="B25" s="153" t="s">
        <v>19</v>
      </c>
    </row>
    <row r="26" spans="2:4" x14ac:dyDescent="0.25">
      <c r="B26" s="134" t="s">
        <v>20</v>
      </c>
    </row>
    <row r="27" spans="2:4" ht="31.5" x14ac:dyDescent="0.25">
      <c r="B27" s="153" t="s">
        <v>21</v>
      </c>
    </row>
    <row r="28" spans="2:4" x14ac:dyDescent="0.25">
      <c r="B28" s="155" t="s">
        <v>22</v>
      </c>
    </row>
    <row r="29" spans="2:4" ht="31.5" x14ac:dyDescent="0.25">
      <c r="B29" s="154" t="s">
        <v>23</v>
      </c>
    </row>
    <row r="30" spans="2:4" ht="18" customHeight="1" x14ac:dyDescent="0.25">
      <c r="B30" s="155" t="s">
        <v>24</v>
      </c>
    </row>
    <row r="31" spans="2:4" ht="31.5" x14ac:dyDescent="0.25">
      <c r="B31" s="154" t="s">
        <v>25</v>
      </c>
    </row>
    <row r="32" spans="2:4" ht="31.5" x14ac:dyDescent="0.25">
      <c r="B32" s="154" t="s">
        <v>666</v>
      </c>
      <c r="D32" s="158"/>
    </row>
    <row r="33" spans="1:2" ht="31.5" x14ac:dyDescent="0.25">
      <c r="A33" s="156"/>
      <c r="B33" s="403" t="s">
        <v>651</v>
      </c>
    </row>
    <row r="34" spans="1:2" x14ac:dyDescent="0.25">
      <c r="A34" s="156"/>
      <c r="B34" s="157" t="s">
        <v>26</v>
      </c>
    </row>
    <row r="35" spans="1:2" x14ac:dyDescent="0.25">
      <c r="A35" s="156"/>
      <c r="B35" s="157" t="s">
        <v>27</v>
      </c>
    </row>
    <row r="36" spans="1:2" x14ac:dyDescent="0.25">
      <c r="A36" s="156"/>
      <c r="B36" s="157" t="s">
        <v>28</v>
      </c>
    </row>
    <row r="37" spans="1:2" x14ac:dyDescent="0.25">
      <c r="A37" s="156"/>
      <c r="B37" s="157" t="s">
        <v>29</v>
      </c>
    </row>
    <row r="38" spans="1:2" ht="8.25" customHeight="1" thickBot="1" x14ac:dyDescent="0.3"/>
    <row r="39" spans="1:2" ht="31.5" x14ac:dyDescent="0.25">
      <c r="A39" s="156"/>
      <c r="B39" s="250" t="s">
        <v>665</v>
      </c>
    </row>
    <row r="40" spans="1:2" x14ac:dyDescent="0.25">
      <c r="A40" s="156"/>
      <c r="B40" s="251" t="s">
        <v>30</v>
      </c>
    </row>
    <row r="41" spans="1:2" x14ac:dyDescent="0.25">
      <c r="A41" s="156"/>
      <c r="B41" s="252" t="s">
        <v>31</v>
      </c>
    </row>
    <row r="42" spans="1:2" ht="16.5" thickBot="1" x14ac:dyDescent="0.3">
      <c r="A42" s="156"/>
      <c r="B42" s="252"/>
    </row>
    <row r="43" spans="1:2" ht="16.5" thickBot="1" x14ac:dyDescent="0.3">
      <c r="A43" s="156"/>
      <c r="B43" s="253" t="s">
        <v>32</v>
      </c>
    </row>
    <row r="44" spans="1:2" x14ac:dyDescent="0.25">
      <c r="A44" s="156"/>
      <c r="B44" s="253" t="s">
        <v>33</v>
      </c>
    </row>
    <row r="45" spans="1:2" ht="31.5" x14ac:dyDescent="0.25">
      <c r="A45" s="156"/>
      <c r="B45" s="254" t="s">
        <v>34</v>
      </c>
    </row>
    <row r="46" spans="1:2" ht="32.25" thickBot="1" x14ac:dyDescent="0.3">
      <c r="A46" s="156"/>
      <c r="B46" s="255" t="s">
        <v>35</v>
      </c>
    </row>
    <row r="47" spans="1:2" ht="16.5" thickBot="1" x14ac:dyDescent="0.3">
      <c r="A47" s="156"/>
      <c r="B47" s="252"/>
    </row>
    <row r="48" spans="1:2" ht="16.5" thickBot="1" x14ac:dyDescent="0.3">
      <c r="A48" s="156"/>
      <c r="B48" s="253" t="s">
        <v>36</v>
      </c>
    </row>
    <row r="49" spans="1:2" x14ac:dyDescent="0.25">
      <c r="A49" s="156"/>
      <c r="B49" s="253" t="s">
        <v>33</v>
      </c>
    </row>
    <row r="50" spans="1:2" x14ac:dyDescent="0.25">
      <c r="A50" s="156"/>
      <c r="B50" s="254" t="s">
        <v>37</v>
      </c>
    </row>
    <row r="51" spans="1:2" ht="32.25" thickBot="1" x14ac:dyDescent="0.3">
      <c r="A51" s="156"/>
      <c r="B51" s="255"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K73"/>
  <sheetViews>
    <sheetView zoomScaleNormal="100" workbookViewId="0">
      <selection activeCell="A44" sqref="A44"/>
    </sheetView>
  </sheetViews>
  <sheetFormatPr defaultColWidth="8.85546875" defaultRowHeight="15.75" x14ac:dyDescent="0.25"/>
  <cols>
    <col min="1" max="1" width="66.5703125" style="132" customWidth="1"/>
    <col min="2" max="2" width="67.7109375" style="132" customWidth="1"/>
    <col min="3" max="8" width="8.85546875" style="132"/>
    <col min="9" max="10" width="8.85546875" style="132" hidden="1" customWidth="1"/>
    <col min="11" max="11" width="11.140625" style="132" hidden="1" customWidth="1"/>
    <col min="12" max="16384" width="8.85546875" style="132"/>
  </cols>
  <sheetData>
    <row r="1" spans="1:3" ht="21.75" thickBot="1" x14ac:dyDescent="0.3">
      <c r="A1" s="541" t="s">
        <v>38</v>
      </c>
      <c r="B1" s="542"/>
      <c r="C1" s="139"/>
    </row>
    <row r="2" spans="1:3" ht="21" x14ac:dyDescent="0.25">
      <c r="A2" s="146" t="str">
        <f>'2.Budget Grant Calculation'!B2</f>
        <v>Budget Year:</v>
      </c>
      <c r="B2" s="163" t="s">
        <v>39</v>
      </c>
      <c r="C2" s="141"/>
    </row>
    <row r="3" spans="1:3" ht="48" customHeight="1" x14ac:dyDescent="0.25">
      <c r="A3" s="140" t="s">
        <v>40</v>
      </c>
      <c r="B3" s="394" t="s">
        <v>594</v>
      </c>
      <c r="C3" s="141"/>
    </row>
    <row r="4" spans="1:3" ht="21" x14ac:dyDescent="0.25">
      <c r="A4" s="146"/>
      <c r="B4" s="163"/>
      <c r="C4" s="141"/>
    </row>
    <row r="5" spans="1:3" ht="21" x14ac:dyDescent="0.25">
      <c r="A5" s="146" t="s">
        <v>41</v>
      </c>
      <c r="B5" s="163"/>
      <c r="C5" s="141"/>
    </row>
    <row r="6" spans="1:3" ht="21" x14ac:dyDescent="0.25">
      <c r="A6" s="147" t="s">
        <v>42</v>
      </c>
      <c r="B6" s="153" t="s">
        <v>659</v>
      </c>
      <c r="C6" s="141"/>
    </row>
    <row r="7" spans="1:3" ht="21" x14ac:dyDescent="0.25">
      <c r="A7" s="147" t="s">
        <v>43</v>
      </c>
      <c r="B7" s="153" t="s">
        <v>658</v>
      </c>
      <c r="C7" s="141"/>
    </row>
    <row r="8" spans="1:3" ht="21" x14ac:dyDescent="0.25">
      <c r="A8" s="147" t="s">
        <v>44</v>
      </c>
      <c r="B8" s="153" t="s">
        <v>657</v>
      </c>
      <c r="C8" s="141"/>
    </row>
    <row r="9" spans="1:3" ht="21" x14ac:dyDescent="0.25">
      <c r="A9" s="146"/>
      <c r="B9" s="163"/>
      <c r="C9" s="141"/>
    </row>
    <row r="10" spans="1:3" x14ac:dyDescent="0.25">
      <c r="A10" s="133"/>
      <c r="B10" s="134"/>
      <c r="C10" s="52"/>
    </row>
    <row r="11" spans="1:3" ht="18.75" x14ac:dyDescent="0.25">
      <c r="A11" s="131" t="s">
        <v>45</v>
      </c>
      <c r="B11" s="131" t="s">
        <v>46</v>
      </c>
    </row>
    <row r="12" spans="1:3" ht="19.5" thickBot="1" x14ac:dyDescent="0.3">
      <c r="A12" s="135"/>
      <c r="B12" s="366" t="s">
        <v>558</v>
      </c>
    </row>
    <row r="13" spans="1:3" ht="30" customHeight="1" x14ac:dyDescent="0.25">
      <c r="A13" s="344" t="s">
        <v>559</v>
      </c>
      <c r="B13" s="164">
        <v>0</v>
      </c>
    </row>
    <row r="14" spans="1:3" ht="27.6" customHeight="1" x14ac:dyDescent="0.25">
      <c r="A14" s="346" t="s">
        <v>47</v>
      </c>
      <c r="B14" s="165">
        <v>0</v>
      </c>
    </row>
    <row r="15" spans="1:3" ht="26.45" customHeight="1" x14ac:dyDescent="0.25">
      <c r="A15" s="368" t="s">
        <v>48</v>
      </c>
      <c r="B15" s="165">
        <v>0</v>
      </c>
    </row>
    <row r="16" spans="1:3" ht="31.5" x14ac:dyDescent="0.25">
      <c r="A16" s="369" t="s">
        <v>49</v>
      </c>
      <c r="B16" s="165">
        <v>0</v>
      </c>
    </row>
    <row r="17" spans="1:11" ht="31.5" x14ac:dyDescent="0.25">
      <c r="A17" s="538" t="s">
        <v>661</v>
      </c>
      <c r="B17" s="165">
        <v>0</v>
      </c>
    </row>
    <row r="18" spans="1:11" ht="47.25" x14ac:dyDescent="0.25">
      <c r="A18" s="370" t="s">
        <v>50</v>
      </c>
      <c r="B18" s="165">
        <v>0</v>
      </c>
    </row>
    <row r="19" spans="1:11" ht="31.5" x14ac:dyDescent="0.25">
      <c r="A19" s="367" t="s">
        <v>51</v>
      </c>
      <c r="B19" s="165">
        <v>0</v>
      </c>
    </row>
    <row r="20" spans="1:11" ht="32.25" thickBot="1" x14ac:dyDescent="0.3">
      <c r="A20" s="371" t="s">
        <v>52</v>
      </c>
      <c r="B20" s="166">
        <v>0</v>
      </c>
    </row>
    <row r="22" spans="1:11" ht="18.75" x14ac:dyDescent="0.25">
      <c r="A22" s="131" t="s">
        <v>53</v>
      </c>
      <c r="B22" s="131" t="s">
        <v>54</v>
      </c>
      <c r="C22" s="135"/>
      <c r="D22"/>
    </row>
    <row r="23" spans="1:11" ht="16.5" thickBot="1" x14ac:dyDescent="0.3">
      <c r="A23" s="132" t="s">
        <v>55</v>
      </c>
      <c r="B23" s="341"/>
      <c r="C23"/>
      <c r="D23"/>
    </row>
    <row r="24" spans="1:11" x14ac:dyDescent="0.25">
      <c r="A24" s="344" t="s">
        <v>56</v>
      </c>
      <c r="B24" s="345">
        <v>0</v>
      </c>
      <c r="C24"/>
      <c r="D24" s="343"/>
    </row>
    <row r="25" spans="1:11" x14ac:dyDescent="0.25">
      <c r="A25" s="346" t="s">
        <v>57</v>
      </c>
      <c r="B25" s="347">
        <v>0</v>
      </c>
      <c r="C25"/>
      <c r="D25" s="343"/>
    </row>
    <row r="26" spans="1:11" ht="31.5" x14ac:dyDescent="0.25">
      <c r="A26" s="346" t="s">
        <v>58</v>
      </c>
      <c r="B26" s="347">
        <v>0</v>
      </c>
      <c r="C26"/>
      <c r="D26"/>
    </row>
    <row r="27" spans="1:11" ht="25.15" customHeight="1" thickBot="1" x14ac:dyDescent="0.3">
      <c r="A27" s="372" t="s">
        <v>560</v>
      </c>
      <c r="B27" s="348">
        <f>B24+B25+B26</f>
        <v>0</v>
      </c>
      <c r="C27"/>
      <c r="D27"/>
    </row>
    <row r="28" spans="1:11" x14ac:dyDescent="0.25">
      <c r="B28" s="341"/>
      <c r="C28"/>
      <c r="D28"/>
    </row>
    <row r="29" spans="1:11" ht="19.5" thickBot="1" x14ac:dyDescent="0.3">
      <c r="A29" s="400" t="s">
        <v>652</v>
      </c>
      <c r="B29" s="341"/>
      <c r="C29"/>
      <c r="D29"/>
    </row>
    <row r="30" spans="1:11" ht="16.5" thickBot="1" x14ac:dyDescent="0.3">
      <c r="A30" s="401" t="s">
        <v>599</v>
      </c>
      <c r="B30" s="402">
        <f>IF(A30="DEIS",B13*33.22+2000,B13*30.2+2000)</f>
        <v>2000</v>
      </c>
      <c r="C30"/>
      <c r="D30"/>
      <c r="I30" s="132" t="s">
        <v>599</v>
      </c>
      <c r="K30" s="395">
        <f>IF(A30="DEIS",B13*27.86+2000,0)</f>
        <v>2000</v>
      </c>
    </row>
    <row r="31" spans="1:11" x14ac:dyDescent="0.25">
      <c r="A31" s="396"/>
      <c r="B31" s="397"/>
      <c r="C31"/>
      <c r="D31"/>
      <c r="I31" s="132" t="s">
        <v>600</v>
      </c>
      <c r="K31" s="395">
        <f>IF(A30="Non DEIS",B13*25.33+2000,0)</f>
        <v>0</v>
      </c>
    </row>
    <row r="32" spans="1:11" x14ac:dyDescent="0.25">
      <c r="A32" s="396"/>
      <c r="B32" s="397"/>
      <c r="C32"/>
      <c r="D32"/>
    </row>
    <row r="33" spans="1:2" ht="16.5" thickBot="1" x14ac:dyDescent="0.3">
      <c r="A33" s="398"/>
      <c r="B33" s="399"/>
    </row>
    <row r="35" spans="1:2" ht="18.75" x14ac:dyDescent="0.25">
      <c r="A35" s="131" t="s">
        <v>602</v>
      </c>
      <c r="B35" s="167"/>
    </row>
    <row r="36" spans="1:2" ht="16.5" thickBot="1" x14ac:dyDescent="0.3">
      <c r="A36" s="539" t="s">
        <v>59</v>
      </c>
      <c r="B36" s="540"/>
    </row>
    <row r="37" spans="1:2" x14ac:dyDescent="0.25">
      <c r="A37" s="142" t="s">
        <v>60</v>
      </c>
      <c r="B37" s="164">
        <v>0</v>
      </c>
    </row>
    <row r="38" spans="1:2" ht="16.5" thickBot="1" x14ac:dyDescent="0.3">
      <c r="A38" s="144" t="s">
        <v>61</v>
      </c>
      <c r="B38" s="166">
        <v>0</v>
      </c>
    </row>
    <row r="39" spans="1:2" x14ac:dyDescent="0.25">
      <c r="A39" s="135"/>
      <c r="B39" s="167"/>
    </row>
    <row r="40" spans="1:2" x14ac:dyDescent="0.25">
      <c r="A40" s="543" t="s">
        <v>603</v>
      </c>
      <c r="B40" s="544"/>
    </row>
    <row r="41" spans="1:2" ht="75" customHeight="1" x14ac:dyDescent="0.25">
      <c r="A41" s="540" t="s">
        <v>662</v>
      </c>
      <c r="B41" s="545"/>
    </row>
    <row r="42" spans="1:2" ht="16.5" thickBot="1" x14ac:dyDescent="0.3"/>
    <row r="43" spans="1:2" ht="64.900000000000006" customHeight="1" thickBot="1" x14ac:dyDescent="0.3">
      <c r="A43" s="373" t="s">
        <v>663</v>
      </c>
      <c r="B43" s="258"/>
    </row>
    <row r="44" spans="1:2" x14ac:dyDescent="0.25">
      <c r="A44" s="137"/>
      <c r="B44" s="167"/>
    </row>
    <row r="45" spans="1:2" ht="19.5" thickBot="1" x14ac:dyDescent="0.3">
      <c r="A45" s="374" t="s">
        <v>604</v>
      </c>
      <c r="B45" s="1"/>
    </row>
    <row r="46" spans="1:2" ht="32.25" thickBot="1" x14ac:dyDescent="0.3">
      <c r="A46" s="342" t="s">
        <v>62</v>
      </c>
      <c r="B46" s="257">
        <v>0</v>
      </c>
    </row>
    <row r="47" spans="1:2" ht="16.5" x14ac:dyDescent="0.25">
      <c r="A47" s="256"/>
      <c r="B47" s="1"/>
    </row>
    <row r="48" spans="1:2" ht="16.5" x14ac:dyDescent="0.25">
      <c r="A48" s="256"/>
      <c r="B48" s="1"/>
    </row>
    <row r="49" spans="1:2" ht="18.75" x14ac:dyDescent="0.25">
      <c r="A49" s="131" t="s">
        <v>605</v>
      </c>
      <c r="B49" s="167"/>
    </row>
    <row r="50" spans="1:2" ht="32.25" thickBot="1" x14ac:dyDescent="0.35">
      <c r="A50" s="137" t="s">
        <v>63</v>
      </c>
      <c r="B50" s="35" t="str">
        <f>'1.Budget Preparation Info'!B11</f>
        <v>01st September 2026</v>
      </c>
    </row>
    <row r="51" spans="1:2" x14ac:dyDescent="0.25">
      <c r="A51" s="142" t="s">
        <v>64</v>
      </c>
      <c r="B51" s="168">
        <v>0</v>
      </c>
    </row>
    <row r="52" spans="1:2" x14ac:dyDescent="0.25">
      <c r="A52" s="143" t="s">
        <v>65</v>
      </c>
      <c r="B52" s="169">
        <v>0</v>
      </c>
    </row>
    <row r="53" spans="1:2" ht="16.5" thickBot="1" x14ac:dyDescent="0.3">
      <c r="A53" s="144" t="s">
        <v>66</v>
      </c>
      <c r="B53" s="170">
        <v>0</v>
      </c>
    </row>
    <row r="54" spans="1:2" x14ac:dyDescent="0.25">
      <c r="A54" s="137"/>
      <c r="B54" s="167"/>
    </row>
    <row r="55" spans="1:2" ht="18.75" x14ac:dyDescent="0.3">
      <c r="A55" s="131" t="s">
        <v>606</v>
      </c>
      <c r="B55" s="35"/>
    </row>
    <row r="56" spans="1:2" ht="19.5" thickBot="1" x14ac:dyDescent="0.35">
      <c r="A56" s="135"/>
      <c r="B56" s="35" t="str">
        <f>'1.Budget Preparation Info'!B11</f>
        <v>01st September 2026</v>
      </c>
    </row>
    <row r="57" spans="1:2" ht="16.5" thickBot="1" x14ac:dyDescent="0.3">
      <c r="A57" s="145" t="s">
        <v>67</v>
      </c>
      <c r="B57" s="171">
        <v>0</v>
      </c>
    </row>
    <row r="58" spans="1:2" x14ac:dyDescent="0.25">
      <c r="A58" s="137"/>
      <c r="B58" s="167"/>
    </row>
    <row r="59" spans="1:2" ht="18.75" x14ac:dyDescent="0.25">
      <c r="A59" s="131" t="s">
        <v>607</v>
      </c>
      <c r="B59" s="167"/>
    </row>
    <row r="60" spans="1:2" ht="19.5" thickBot="1" x14ac:dyDescent="0.35">
      <c r="A60" s="135"/>
      <c r="B60" s="35" t="str">
        <f>'1.Budget Preparation Info'!B11</f>
        <v>01st September 2026</v>
      </c>
    </row>
    <row r="61" spans="1:2" ht="16.5" thickBot="1" x14ac:dyDescent="0.3">
      <c r="A61" s="145" t="s">
        <v>68</v>
      </c>
      <c r="B61" s="171">
        <v>0</v>
      </c>
    </row>
    <row r="62" spans="1:2" x14ac:dyDescent="0.25">
      <c r="A62" s="137"/>
      <c r="B62" s="167"/>
    </row>
    <row r="63" spans="1:2" ht="18.75" x14ac:dyDescent="0.25">
      <c r="A63" s="131" t="s">
        <v>608</v>
      </c>
      <c r="B63" s="167"/>
    </row>
    <row r="64" spans="1:2" x14ac:dyDescent="0.25">
      <c r="A64" s="137"/>
      <c r="B64" s="167"/>
    </row>
    <row r="65" spans="1:2" x14ac:dyDescent="0.25">
      <c r="A65" s="136" t="s">
        <v>69</v>
      </c>
      <c r="B65" s="136"/>
    </row>
    <row r="66" spans="1:2" x14ac:dyDescent="0.25">
      <c r="A66" s="137"/>
      <c r="B66" s="167"/>
    </row>
    <row r="67" spans="1:2" ht="18" x14ac:dyDescent="0.25">
      <c r="A67" s="138" t="s">
        <v>70</v>
      </c>
      <c r="B67" s="167"/>
    </row>
    <row r="68" spans="1:2" ht="18" x14ac:dyDescent="0.25">
      <c r="A68" s="138" t="s">
        <v>71</v>
      </c>
      <c r="B68" s="167"/>
    </row>
    <row r="69" spans="1:2" ht="18" x14ac:dyDescent="0.25">
      <c r="A69" s="138" t="s">
        <v>72</v>
      </c>
      <c r="B69" s="167"/>
    </row>
    <row r="70" spans="1:2" ht="18" x14ac:dyDescent="0.25">
      <c r="A70" s="138" t="s">
        <v>73</v>
      </c>
      <c r="B70" s="167"/>
    </row>
    <row r="71" spans="1:2" x14ac:dyDescent="0.25">
      <c r="A71" s="138" t="s">
        <v>74</v>
      </c>
      <c r="B71" s="167"/>
    </row>
    <row r="72" spans="1:2" x14ac:dyDescent="0.25">
      <c r="A72" s="138" t="s">
        <v>75</v>
      </c>
      <c r="B72" s="167"/>
    </row>
    <row r="73" spans="1:2" x14ac:dyDescent="0.25">
      <c r="A73" s="138" t="s">
        <v>76</v>
      </c>
    </row>
  </sheetData>
  <mergeCells count="4">
    <mergeCell ref="A36:B36"/>
    <mergeCell ref="A1:B1"/>
    <mergeCell ref="A40:B40"/>
    <mergeCell ref="A41:B41"/>
  </mergeCells>
  <dataValidations count="1">
    <dataValidation type="list" allowBlank="1" showInputMessage="1" showErrorMessage="1" sqref="A30" xr:uid="{FA2DC45F-1370-4079-9D79-19618BA1A049}">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95"/>
  <sheetViews>
    <sheetView zoomScale="85" zoomScaleNormal="85" workbookViewId="0"/>
  </sheetViews>
  <sheetFormatPr defaultRowHeight="15" x14ac:dyDescent="0.25"/>
  <cols>
    <col min="1" max="1" width="3.28515625" customWidth="1"/>
    <col min="2" max="2" width="47.42578125" customWidth="1"/>
    <col min="3" max="3" width="20.7109375" customWidth="1"/>
    <col min="4" max="4" width="24.5703125" customWidth="1"/>
    <col min="5" max="5" width="14.28515625" style="378" customWidth="1"/>
    <col min="6" max="6" width="20.7109375" style="389" customWidth="1"/>
    <col min="7" max="7" width="16.7109375" style="201" customWidth="1"/>
    <col min="8" max="8" width="50.28515625" style="201" customWidth="1"/>
    <col min="9" max="9" width="43.28515625" style="377" customWidth="1"/>
    <col min="12" max="12" width="26.7109375" customWidth="1"/>
  </cols>
  <sheetData>
    <row r="1" spans="2:10" ht="24" thickBot="1" x14ac:dyDescent="0.4">
      <c r="B1" s="554" t="s">
        <v>77</v>
      </c>
      <c r="C1" s="555"/>
      <c r="D1" s="555"/>
      <c r="E1" s="555"/>
      <c r="F1" s="404"/>
      <c r="G1" s="405"/>
      <c r="H1" s="405"/>
      <c r="I1" s="375"/>
      <c r="J1" s="376"/>
    </row>
    <row r="2" spans="2:10" ht="23.25" x14ac:dyDescent="0.35">
      <c r="B2" s="406" t="s">
        <v>78</v>
      </c>
      <c r="C2" s="406" t="str">
        <f>'1.Budget Preparation Info'!B2</f>
        <v>2026/2027</v>
      </c>
      <c r="D2" s="407"/>
      <c r="E2" s="407"/>
      <c r="F2" s="408"/>
      <c r="G2" s="409"/>
      <c r="H2" s="410"/>
      <c r="I2" s="375"/>
      <c r="J2" s="376"/>
    </row>
    <row r="3" spans="2:10" ht="23.25" x14ac:dyDescent="0.35">
      <c r="B3" s="411" t="s">
        <v>79</v>
      </c>
      <c r="C3" s="411" t="str">
        <f>'1.Budget Preparation Info'!B6</f>
        <v xml:space="preserve">Type School name </v>
      </c>
      <c r="D3" s="412"/>
      <c r="E3" s="413"/>
      <c r="F3" s="414"/>
      <c r="G3" s="415"/>
      <c r="H3" s="405"/>
      <c r="I3" s="202"/>
      <c r="J3" s="1"/>
    </row>
    <row r="4" spans="2:10" ht="23.25" x14ac:dyDescent="0.35">
      <c r="B4" s="411" t="s">
        <v>43</v>
      </c>
      <c r="C4" s="411" t="str">
        <f>'1.Budget Preparation Info'!B7</f>
        <v>Type School address</v>
      </c>
      <c r="D4" s="412"/>
      <c r="E4" s="413"/>
      <c r="F4" s="414"/>
      <c r="G4" s="415"/>
      <c r="H4" s="405"/>
      <c r="I4" s="202"/>
      <c r="J4" s="1"/>
    </row>
    <row r="5" spans="2:10" ht="23.25" x14ac:dyDescent="0.35">
      <c r="B5" s="411" t="s">
        <v>80</v>
      </c>
      <c r="C5" s="411" t="str">
        <f>'1.Budget Preparation Info'!B8</f>
        <v>Type School roll no.</v>
      </c>
      <c r="D5" s="412"/>
      <c r="E5" s="413"/>
      <c r="F5" s="414"/>
      <c r="G5" s="415"/>
      <c r="H5" s="405"/>
      <c r="I5" s="202"/>
      <c r="J5" s="1"/>
    </row>
    <row r="6" spans="2:10" ht="21.75" thickBot="1" x14ac:dyDescent="0.4">
      <c r="B6" s="416" t="s">
        <v>40</v>
      </c>
      <c r="C6" s="416" t="str">
        <f>'1.Budget Preparation Info'!B3</f>
        <v>Community &amp; Comprehensive School: 
PPP School Budget</v>
      </c>
      <c r="D6" s="417"/>
      <c r="E6" s="418"/>
      <c r="F6" s="419"/>
      <c r="G6" s="420"/>
    </row>
    <row r="7" spans="2:10" ht="21" x14ac:dyDescent="0.35">
      <c r="B7" s="411"/>
      <c r="C7" s="411"/>
      <c r="D7" s="412"/>
      <c r="E7" s="421"/>
      <c r="F7" s="419"/>
      <c r="G7" s="420"/>
    </row>
    <row r="8" spans="2:10" ht="15.75" thickBot="1" x14ac:dyDescent="0.3"/>
    <row r="9" spans="2:10" ht="39" customHeight="1" thickBot="1" x14ac:dyDescent="0.35">
      <c r="B9" s="557" t="s">
        <v>81</v>
      </c>
      <c r="C9" s="558"/>
      <c r="D9" s="558"/>
      <c r="E9" s="558"/>
      <c r="F9" s="559"/>
    </row>
    <row r="10" spans="2:10" ht="27.6" customHeight="1" x14ac:dyDescent="0.25">
      <c r="B10" s="422" t="s">
        <v>82</v>
      </c>
      <c r="C10" s="423"/>
      <c r="D10" s="107"/>
      <c r="E10" s="424"/>
      <c r="F10" s="425">
        <f>+'1.Budget Preparation Info'!B13</f>
        <v>0</v>
      </c>
    </row>
    <row r="11" spans="2:10" ht="27.6" customHeight="1" x14ac:dyDescent="0.25">
      <c r="B11" s="422" t="s">
        <v>561</v>
      </c>
      <c r="C11" s="423"/>
      <c r="D11" s="107"/>
      <c r="E11" s="107"/>
      <c r="F11" s="426">
        <f>+'1.Budget Preparation Info'!B24</f>
        <v>0</v>
      </c>
    </row>
    <row r="12" spans="2:10" ht="27.6" customHeight="1" x14ac:dyDescent="0.25">
      <c r="B12" s="422" t="s">
        <v>562</v>
      </c>
      <c r="C12" s="423"/>
      <c r="D12" s="107"/>
      <c r="E12" s="107"/>
      <c r="F12" s="427">
        <f>+'1.Budget Preparation Info'!B25</f>
        <v>0</v>
      </c>
    </row>
    <row r="13" spans="2:10" ht="27.6" customHeight="1" x14ac:dyDescent="0.25">
      <c r="B13" s="422" t="s">
        <v>563</v>
      </c>
      <c r="C13" s="423"/>
      <c r="D13" s="107"/>
      <c r="E13" s="107"/>
      <c r="F13" s="426">
        <f>+'1.Budget Preparation Info'!B26</f>
        <v>0</v>
      </c>
    </row>
    <row r="14" spans="2:10" ht="27.6" customHeight="1" x14ac:dyDescent="0.25">
      <c r="B14" s="422" t="s">
        <v>564</v>
      </c>
      <c r="C14" s="423"/>
      <c r="D14" s="107"/>
      <c r="E14" s="424"/>
      <c r="F14" s="425">
        <f>+'1.Budget Preparation Info'!B27</f>
        <v>0</v>
      </c>
    </row>
    <row r="15" spans="2:10" ht="27.6" customHeight="1" x14ac:dyDescent="0.25">
      <c r="B15" s="422" t="s">
        <v>83</v>
      </c>
      <c r="C15" s="423"/>
      <c r="D15" s="107"/>
      <c r="E15" s="424"/>
      <c r="F15" s="426">
        <f>+'1.Budget Preparation Info'!B14</f>
        <v>0</v>
      </c>
    </row>
    <row r="16" spans="2:10" ht="27.6" customHeight="1" x14ac:dyDescent="0.25">
      <c r="B16" s="422" t="s">
        <v>84</v>
      </c>
      <c r="C16" s="423"/>
      <c r="D16" s="107"/>
      <c r="E16" s="424"/>
      <c r="F16" s="426">
        <f>+'1.Budget Preparation Info'!B15</f>
        <v>0</v>
      </c>
    </row>
    <row r="17" spans="2:9" ht="27.6" customHeight="1" x14ac:dyDescent="0.25">
      <c r="B17" s="422" t="s">
        <v>85</v>
      </c>
      <c r="C17" s="423"/>
      <c r="D17" s="107"/>
      <c r="E17" s="424"/>
      <c r="F17" s="426">
        <f>+'1.Budget Preparation Info'!B16</f>
        <v>0</v>
      </c>
    </row>
    <row r="18" spans="2:9" ht="42.6" customHeight="1" x14ac:dyDescent="0.25">
      <c r="B18" s="422" t="s">
        <v>597</v>
      </c>
      <c r="C18" s="560" t="s">
        <v>598</v>
      </c>
      <c r="D18" s="560"/>
      <c r="E18" s="561"/>
      <c r="F18" s="426">
        <f>'1.Budget Preparation Info'!B17</f>
        <v>0</v>
      </c>
    </row>
    <row r="19" spans="2:9" ht="52.15" customHeight="1" x14ac:dyDescent="0.25">
      <c r="B19" s="422" t="s">
        <v>86</v>
      </c>
      <c r="C19" s="556" t="s">
        <v>565</v>
      </c>
      <c r="D19" s="556"/>
      <c r="E19" s="556"/>
      <c r="F19" s="426">
        <v>0</v>
      </c>
    </row>
    <row r="20" spans="2:9" ht="27.6" customHeight="1" x14ac:dyDescent="0.25">
      <c r="B20" s="422" t="s">
        <v>87</v>
      </c>
      <c r="C20" s="423"/>
      <c r="D20" s="107"/>
      <c r="E20" s="424"/>
      <c r="F20" s="426">
        <f>+'1.Budget Preparation Info'!B19</f>
        <v>0</v>
      </c>
    </row>
    <row r="21" spans="2:9" ht="27.6" customHeight="1" x14ac:dyDescent="0.25">
      <c r="B21" s="422" t="s">
        <v>88</v>
      </c>
      <c r="C21" s="423"/>
      <c r="D21" s="423"/>
      <c r="E21" s="424"/>
      <c r="F21" s="428">
        <f>'1.Budget Preparation Info'!B20</f>
        <v>0</v>
      </c>
    </row>
    <row r="22" spans="2:9" ht="36" customHeight="1" x14ac:dyDescent="0.25">
      <c r="B22" s="429" t="s">
        <v>89</v>
      </c>
      <c r="C22" s="556" t="s">
        <v>566</v>
      </c>
      <c r="D22" s="556"/>
      <c r="E22" s="424"/>
      <c r="F22" s="430">
        <f>+'1.Budget Preparation Info'!B37</f>
        <v>0</v>
      </c>
    </row>
    <row r="23" spans="2:9" ht="36.6" customHeight="1" x14ac:dyDescent="0.25">
      <c r="B23" s="429" t="s">
        <v>89</v>
      </c>
      <c r="C23" s="556" t="s">
        <v>567</v>
      </c>
      <c r="D23" s="556"/>
      <c r="E23" s="424"/>
      <c r="F23" s="430">
        <f>+'1.Budget Preparation Info'!B38</f>
        <v>0</v>
      </c>
      <c r="H23" s="431"/>
    </row>
    <row r="24" spans="2:9" ht="24" thickBot="1" x14ac:dyDescent="0.3">
      <c r="B24" s="422"/>
      <c r="C24" s="423"/>
      <c r="D24" s="107"/>
      <c r="E24" s="107"/>
      <c r="F24" s="432"/>
      <c r="H24"/>
      <c r="I24"/>
    </row>
    <row r="25" spans="2:9" ht="15.75" x14ac:dyDescent="0.25">
      <c r="B25" s="433" t="s">
        <v>568</v>
      </c>
      <c r="C25" s="434"/>
      <c r="D25" s="434"/>
      <c r="E25" s="435"/>
      <c r="F25" s="436"/>
      <c r="G25" s="437"/>
      <c r="H25" s="438"/>
    </row>
    <row r="26" spans="2:9" ht="15.75" x14ac:dyDescent="0.25">
      <c r="B26" s="439" t="s">
        <v>90</v>
      </c>
      <c r="C26" s="440"/>
      <c r="D26" s="440"/>
      <c r="E26" s="441"/>
      <c r="F26" s="442"/>
      <c r="G26" s="443"/>
      <c r="H26" s="444"/>
      <c r="I26" s="199"/>
    </row>
    <row r="27" spans="2:9" ht="15.75" x14ac:dyDescent="0.25">
      <c r="B27" s="439" t="s">
        <v>91</v>
      </c>
      <c r="C27" s="440"/>
      <c r="D27" s="440"/>
      <c r="E27" s="441"/>
      <c r="F27" s="442"/>
      <c r="G27" s="443"/>
      <c r="H27" s="444"/>
      <c r="I27" s="199"/>
    </row>
    <row r="28" spans="2:9" ht="15.75" x14ac:dyDescent="0.25">
      <c r="B28" s="439" t="s">
        <v>92</v>
      </c>
      <c r="C28" s="440"/>
      <c r="D28" s="440"/>
      <c r="E28" s="441"/>
      <c r="F28" s="442"/>
      <c r="G28" s="443"/>
      <c r="H28" s="444"/>
      <c r="I28" s="199"/>
    </row>
    <row r="29" spans="2:9" ht="15.75" x14ac:dyDescent="0.25">
      <c r="B29" s="439" t="s">
        <v>93</v>
      </c>
      <c r="C29" s="440"/>
      <c r="D29" s="440"/>
      <c r="E29" s="441"/>
      <c r="F29" s="442"/>
      <c r="G29" s="443"/>
      <c r="H29" s="444"/>
      <c r="I29" s="199"/>
    </row>
    <row r="30" spans="2:9" ht="16.5" thickBot="1" x14ac:dyDescent="0.3">
      <c r="B30" s="445"/>
      <c r="C30" s="446"/>
      <c r="D30" s="446"/>
      <c r="E30" s="447"/>
      <c r="F30" s="448"/>
      <c r="G30" s="449"/>
      <c r="H30" s="450"/>
      <c r="I30" s="199"/>
    </row>
    <row r="31" spans="2:9" x14ac:dyDescent="0.25">
      <c r="B31" s="287"/>
      <c r="C31" s="287"/>
      <c r="D31" s="287"/>
      <c r="E31" s="451"/>
      <c r="F31" s="452"/>
      <c r="G31" s="301"/>
      <c r="H31" s="301"/>
      <c r="I31" s="199"/>
    </row>
    <row r="32" spans="2:9" ht="15.75" thickBot="1" x14ac:dyDescent="0.3">
      <c r="B32" s="287"/>
      <c r="C32" s="287"/>
      <c r="D32" s="287"/>
      <c r="E32" s="451"/>
      <c r="F32" s="452"/>
      <c r="G32" s="301"/>
      <c r="H32" s="301"/>
      <c r="I32" s="199"/>
    </row>
    <row r="33" spans="2:9" ht="38.450000000000003" customHeight="1" thickBot="1" x14ac:dyDescent="0.3">
      <c r="B33" s="546" t="s">
        <v>94</v>
      </c>
      <c r="C33" s="547"/>
      <c r="D33" s="547"/>
      <c r="E33" s="547"/>
      <c r="F33" s="547"/>
      <c r="G33" s="547"/>
      <c r="H33" s="548"/>
    </row>
    <row r="34" spans="2:9" ht="38.450000000000003" customHeight="1" x14ac:dyDescent="0.5">
      <c r="B34" s="549" t="s">
        <v>569</v>
      </c>
      <c r="C34" s="549"/>
      <c r="D34" s="549"/>
      <c r="E34" s="549"/>
      <c r="F34" s="549"/>
      <c r="G34" s="549"/>
      <c r="H34" s="549"/>
    </row>
    <row r="35" spans="2:9" ht="18.75" x14ac:dyDescent="0.3">
      <c r="B35" s="453" t="s">
        <v>4</v>
      </c>
      <c r="C35" s="552" t="s">
        <v>571</v>
      </c>
      <c r="D35" s="455" t="str">
        <f>+C2</f>
        <v>2026/2027</v>
      </c>
      <c r="E35" s="552" t="s">
        <v>573</v>
      </c>
      <c r="F35" s="454" t="s">
        <v>95</v>
      </c>
      <c r="G35" s="456" t="s">
        <v>574</v>
      </c>
      <c r="H35" s="550" t="s">
        <v>117</v>
      </c>
    </row>
    <row r="36" spans="2:9" ht="18.75" x14ac:dyDescent="0.3">
      <c r="B36" s="457" t="s">
        <v>570</v>
      </c>
      <c r="C36" s="553"/>
      <c r="D36" s="459" t="s">
        <v>572</v>
      </c>
      <c r="E36" s="553"/>
      <c r="F36" s="458" t="s">
        <v>96</v>
      </c>
      <c r="G36" s="460" t="s">
        <v>575</v>
      </c>
      <c r="H36" s="551"/>
    </row>
    <row r="37" spans="2:9" ht="15.75" thickBot="1" x14ac:dyDescent="0.3"/>
    <row r="38" spans="2:9" ht="18.75" x14ac:dyDescent="0.3">
      <c r="B38" s="461" t="s">
        <v>595</v>
      </c>
      <c r="C38" s="462"/>
      <c r="D38" s="463"/>
      <c r="E38" s="464" t="s">
        <v>97</v>
      </c>
      <c r="F38" s="465"/>
      <c r="G38" s="462"/>
      <c r="H38" s="466"/>
      <c r="I38" s="1"/>
    </row>
    <row r="39" spans="2:9" ht="18.75" x14ac:dyDescent="0.3">
      <c r="B39" s="467"/>
      <c r="C39" s="468">
        <f>+F10</f>
        <v>0</v>
      </c>
      <c r="D39" s="469">
        <v>358</v>
      </c>
      <c r="E39" s="470">
        <f>(+C39*D39)*75%</f>
        <v>0</v>
      </c>
      <c r="F39" s="471" t="s">
        <v>4</v>
      </c>
      <c r="G39" s="472">
        <v>3010</v>
      </c>
      <c r="H39" s="473"/>
      <c r="I39" s="1"/>
    </row>
    <row r="40" spans="2:9" ht="18.75" x14ac:dyDescent="0.3">
      <c r="B40" s="467"/>
      <c r="C40" s="472"/>
      <c r="D40" s="36"/>
      <c r="E40" s="36"/>
      <c r="F40" s="474"/>
      <c r="G40" s="472"/>
      <c r="H40" s="473"/>
      <c r="I40" s="1"/>
    </row>
    <row r="41" spans="2:9" ht="18.75" x14ac:dyDescent="0.3">
      <c r="B41" s="475" t="s">
        <v>588</v>
      </c>
      <c r="C41" s="472"/>
      <c r="D41" s="36"/>
      <c r="E41" s="476"/>
      <c r="F41" s="474"/>
      <c r="G41" s="477"/>
      <c r="H41" s="473"/>
      <c r="I41" s="1"/>
    </row>
    <row r="42" spans="2:9" ht="18.75" x14ac:dyDescent="0.3">
      <c r="B42" s="479"/>
      <c r="C42" s="468"/>
      <c r="D42" s="469"/>
      <c r="E42" s="470"/>
      <c r="F42" s="480"/>
      <c r="G42" s="472"/>
      <c r="H42" s="473"/>
      <c r="I42" s="1"/>
    </row>
    <row r="43" spans="2:9" ht="37.15" customHeight="1" x14ac:dyDescent="0.3">
      <c r="B43" s="429" t="s">
        <v>582</v>
      </c>
      <c r="C43" s="481">
        <f>+F19</f>
        <v>0</v>
      </c>
      <c r="D43" s="469">
        <v>225</v>
      </c>
      <c r="E43" s="482">
        <f>+C43*D43</f>
        <v>0</v>
      </c>
      <c r="F43" s="483"/>
      <c r="G43" s="472">
        <v>3010</v>
      </c>
      <c r="H43" s="484" t="s">
        <v>587</v>
      </c>
      <c r="I43" s="1"/>
    </row>
    <row r="44" spans="2:9" ht="37.15" customHeight="1" x14ac:dyDescent="0.3">
      <c r="B44" s="479" t="s">
        <v>656</v>
      </c>
      <c r="C44" s="481"/>
      <c r="D44" s="469"/>
      <c r="E44" s="482"/>
      <c r="F44" s="483">
        <f>SUM(E39:E43)</f>
        <v>0</v>
      </c>
      <c r="G44" s="472"/>
      <c r="H44" s="484"/>
      <c r="I44" s="1"/>
    </row>
    <row r="45" spans="2:9" ht="18.75" x14ac:dyDescent="0.3">
      <c r="B45" s="479"/>
      <c r="C45" s="468"/>
      <c r="D45" s="469"/>
      <c r="E45" s="470"/>
      <c r="F45" s="480"/>
      <c r="G45" s="472"/>
      <c r="H45" s="473"/>
      <c r="I45" s="1"/>
    </row>
    <row r="46" spans="2:9" ht="18.75" x14ac:dyDescent="0.3">
      <c r="B46" s="479" t="s">
        <v>141</v>
      </c>
      <c r="C46" s="468">
        <f>+F20</f>
        <v>0</v>
      </c>
      <c r="D46" s="469">
        <v>239</v>
      </c>
      <c r="E46" s="470">
        <f>+C46*D46</f>
        <v>0</v>
      </c>
      <c r="F46" s="480">
        <f>+E46</f>
        <v>0</v>
      </c>
      <c r="G46" s="472"/>
      <c r="H46" s="473"/>
      <c r="I46" s="1"/>
    </row>
    <row r="47" spans="2:9" ht="18.75" x14ac:dyDescent="0.3">
      <c r="B47" s="479"/>
      <c r="C47" s="468"/>
      <c r="D47" s="469"/>
      <c r="E47" s="470"/>
      <c r="F47" s="471"/>
      <c r="G47" s="472"/>
      <c r="H47" s="473"/>
      <c r="I47" s="1"/>
    </row>
    <row r="48" spans="2:9" ht="18.75" x14ac:dyDescent="0.3">
      <c r="B48" s="485" t="s">
        <v>576</v>
      </c>
      <c r="C48" s="36"/>
      <c r="D48" s="36"/>
      <c r="E48" s="482"/>
      <c r="F48" s="486"/>
      <c r="G48" s="383"/>
      <c r="H48" s="382"/>
      <c r="I48" s="1"/>
    </row>
    <row r="49" spans="2:9" ht="18.75" x14ac:dyDescent="0.3">
      <c r="B49" s="485" t="s">
        <v>577</v>
      </c>
      <c r="C49" s="487">
        <f>+F18</f>
        <v>0</v>
      </c>
      <c r="D49" s="469">
        <v>25</v>
      </c>
      <c r="E49" s="482">
        <f>+C49*D49</f>
        <v>0</v>
      </c>
      <c r="F49" s="483">
        <f>+E49</f>
        <v>0</v>
      </c>
      <c r="G49" s="472">
        <v>3245</v>
      </c>
      <c r="H49" s="488"/>
      <c r="I49" s="1"/>
    </row>
    <row r="50" spans="2:9" ht="18.75" x14ac:dyDescent="0.3">
      <c r="B50" s="478"/>
      <c r="C50" s="481"/>
      <c r="D50" s="36"/>
      <c r="E50" s="482"/>
      <c r="F50" s="486"/>
      <c r="G50" s="383"/>
      <c r="H50" s="489"/>
      <c r="I50" s="1"/>
    </row>
    <row r="51" spans="2:9" ht="18.75" x14ac:dyDescent="0.3">
      <c r="B51" s="485" t="s">
        <v>601</v>
      </c>
      <c r="C51" s="486"/>
      <c r="D51" s="36"/>
      <c r="E51" s="482"/>
      <c r="F51" s="483">
        <f>+'1.Budget Preparation Info'!B30</f>
        <v>2000</v>
      </c>
      <c r="G51" s="472">
        <v>3230</v>
      </c>
      <c r="H51" s="489"/>
      <c r="I51" s="1"/>
    </row>
    <row r="52" spans="2:9" ht="18.75" x14ac:dyDescent="0.3">
      <c r="B52" s="478"/>
      <c r="C52" s="481"/>
      <c r="D52" s="36"/>
      <c r="E52" s="482"/>
      <c r="F52" s="486"/>
      <c r="G52" s="383"/>
      <c r="H52" s="489"/>
      <c r="I52" s="1"/>
    </row>
    <row r="53" spans="2:9" ht="18.75" x14ac:dyDescent="0.3">
      <c r="B53" s="485"/>
      <c r="C53" s="481"/>
      <c r="D53" s="36"/>
      <c r="E53" s="482"/>
      <c r="F53" s="486"/>
      <c r="G53" s="383"/>
      <c r="H53" s="489"/>
      <c r="I53" s="1"/>
    </row>
    <row r="54" spans="2:9" ht="18.75" x14ac:dyDescent="0.3">
      <c r="B54" s="485" t="s">
        <v>578</v>
      </c>
      <c r="C54" s="490"/>
      <c r="D54" s="36"/>
      <c r="E54" s="482"/>
      <c r="F54" s="486"/>
      <c r="G54" s="383"/>
      <c r="H54" s="489"/>
      <c r="I54" s="1"/>
    </row>
    <row r="55" spans="2:9" ht="18.75" x14ac:dyDescent="0.3">
      <c r="B55" s="485" t="s">
        <v>105</v>
      </c>
      <c r="C55" s="481">
        <f>+F16</f>
        <v>0</v>
      </c>
      <c r="D55" s="482">
        <v>63</v>
      </c>
      <c r="E55" s="469">
        <f>+C55*D55</f>
        <v>0</v>
      </c>
      <c r="F55" s="486"/>
      <c r="G55" s="472">
        <v>3190</v>
      </c>
      <c r="H55" s="488"/>
      <c r="I55" s="1"/>
    </row>
    <row r="56" spans="2:9" ht="18.75" x14ac:dyDescent="0.3">
      <c r="B56" s="485" t="s">
        <v>579</v>
      </c>
      <c r="C56" s="481">
        <f>+F17</f>
        <v>0</v>
      </c>
      <c r="D56" s="482">
        <v>100</v>
      </c>
      <c r="E56" s="469">
        <f>+C56*D56</f>
        <v>0</v>
      </c>
      <c r="F56" s="486"/>
      <c r="G56" s="472">
        <v>3200</v>
      </c>
      <c r="H56" s="488"/>
      <c r="I56" s="1"/>
    </row>
    <row r="57" spans="2:9" ht="18.75" x14ac:dyDescent="0.3">
      <c r="B57" s="485" t="s">
        <v>104</v>
      </c>
      <c r="C57" s="481">
        <f>+F15</f>
        <v>0</v>
      </c>
      <c r="D57" s="482">
        <v>159</v>
      </c>
      <c r="E57" s="469">
        <f>+C57*D57</f>
        <v>0</v>
      </c>
      <c r="F57" s="483">
        <f>SUM(E55:E57)</f>
        <v>0</v>
      </c>
      <c r="G57" s="472">
        <v>3210</v>
      </c>
      <c r="H57" s="488"/>
      <c r="I57" s="1"/>
    </row>
    <row r="58" spans="2:9" ht="18.75" x14ac:dyDescent="0.3">
      <c r="B58" s="485" t="s">
        <v>4</v>
      </c>
      <c r="C58" s="36"/>
      <c r="D58" s="36"/>
      <c r="E58" s="482"/>
      <c r="F58" s="486"/>
      <c r="G58" s="383"/>
      <c r="H58" s="382"/>
      <c r="I58" s="1"/>
    </row>
    <row r="59" spans="2:9" ht="18.75" x14ac:dyDescent="0.3">
      <c r="B59" s="478"/>
      <c r="C59" s="36"/>
      <c r="D59" s="36"/>
      <c r="E59" s="482"/>
      <c r="F59" s="486"/>
      <c r="G59" s="383"/>
      <c r="H59" s="382"/>
      <c r="I59" s="1"/>
    </row>
    <row r="60" spans="2:9" ht="18.75" x14ac:dyDescent="0.3">
      <c r="B60" s="485" t="s">
        <v>585</v>
      </c>
      <c r="C60" s="491" t="s">
        <v>580</v>
      </c>
      <c r="D60" s="36"/>
      <c r="E60" s="482"/>
      <c r="F60" s="486"/>
      <c r="G60" s="383"/>
      <c r="H60" s="382"/>
      <c r="I60" s="1"/>
    </row>
    <row r="61" spans="2:9" ht="18.75" x14ac:dyDescent="0.3">
      <c r="B61" s="516" t="s">
        <v>106</v>
      </c>
      <c r="C61" s="481">
        <f>+F22</f>
        <v>0</v>
      </c>
      <c r="D61" s="482">
        <v>1769</v>
      </c>
      <c r="E61" s="469">
        <f>+C61*D61</f>
        <v>0</v>
      </c>
      <c r="F61" s="486"/>
      <c r="G61" s="383"/>
      <c r="H61" s="492"/>
      <c r="I61" s="1"/>
    </row>
    <row r="62" spans="2:9" ht="18.75" x14ac:dyDescent="0.3">
      <c r="B62" s="516" t="s">
        <v>107</v>
      </c>
      <c r="C62" s="493">
        <f>+F23</f>
        <v>0</v>
      </c>
      <c r="D62" s="482">
        <v>1592</v>
      </c>
      <c r="E62" s="469">
        <f>+C62*D62</f>
        <v>0</v>
      </c>
      <c r="F62" s="483">
        <f>SUM(E61:E62)</f>
        <v>0</v>
      </c>
      <c r="G62" s="472">
        <v>3240</v>
      </c>
      <c r="H62" s="492"/>
      <c r="I62" s="1"/>
    </row>
    <row r="63" spans="2:9" ht="18.75" x14ac:dyDescent="0.3">
      <c r="B63" s="485"/>
      <c r="C63" s="490"/>
      <c r="D63" s="36"/>
      <c r="E63" s="482"/>
      <c r="F63" s="486"/>
      <c r="G63" s="383"/>
      <c r="H63" s="382"/>
      <c r="I63" s="1"/>
    </row>
    <row r="64" spans="2:9" ht="18.75" x14ac:dyDescent="0.3">
      <c r="B64" s="478"/>
      <c r="C64" s="36"/>
      <c r="D64" s="36"/>
      <c r="E64" s="494"/>
      <c r="F64" s="495"/>
      <c r="G64" s="496"/>
      <c r="H64" s="382"/>
      <c r="I64" s="1"/>
    </row>
    <row r="65" spans="2:9" ht="18.75" x14ac:dyDescent="0.3">
      <c r="B65" s="485"/>
      <c r="C65" s="36"/>
      <c r="D65" s="36"/>
      <c r="E65" s="494"/>
      <c r="F65" s="495"/>
      <c r="G65" s="496"/>
      <c r="H65" s="382"/>
      <c r="I65" s="1"/>
    </row>
    <row r="66" spans="2:9" ht="18.75" x14ac:dyDescent="0.3">
      <c r="B66" s="485" t="s">
        <v>108</v>
      </c>
      <c r="C66" s="36"/>
      <c r="D66" s="36"/>
      <c r="E66" s="482">
        <f>+'1.Budget Preparation Info'!B46</f>
        <v>0</v>
      </c>
      <c r="F66" s="483">
        <f>+E66</f>
        <v>0</v>
      </c>
      <c r="G66" s="472">
        <v>3030</v>
      </c>
      <c r="H66" s="382"/>
      <c r="I66" s="1"/>
    </row>
    <row r="67" spans="2:9" ht="18.75" x14ac:dyDescent="0.3">
      <c r="B67" s="467"/>
      <c r="C67" s="468"/>
      <c r="D67" s="469"/>
      <c r="E67" s="470"/>
      <c r="F67" s="471"/>
      <c r="G67" s="472"/>
      <c r="H67" s="473"/>
      <c r="I67" s="1"/>
    </row>
    <row r="68" spans="2:9" ht="19.5" thickBot="1" x14ac:dyDescent="0.35">
      <c r="B68" s="497"/>
      <c r="C68" s="498"/>
      <c r="D68" s="42"/>
      <c r="E68" s="499"/>
      <c r="F68" s="500"/>
      <c r="G68" s="498"/>
      <c r="H68" s="501"/>
      <c r="I68" s="1"/>
    </row>
    <row r="69" spans="2:9" ht="19.5" thickBot="1" x14ac:dyDescent="0.35">
      <c r="B69" s="36"/>
      <c r="C69" s="36"/>
      <c r="D69" s="36"/>
      <c r="E69" s="482"/>
      <c r="F69" s="486"/>
      <c r="G69" s="383"/>
      <c r="H69" s="384"/>
    </row>
    <row r="70" spans="2:9" ht="18.75" x14ac:dyDescent="0.3">
      <c r="B70" s="502" t="s">
        <v>98</v>
      </c>
      <c r="C70" s="503">
        <f>+F11</f>
        <v>0</v>
      </c>
      <c r="D70" s="504">
        <v>309</v>
      </c>
      <c r="E70" s="385">
        <f>+C70*D70</f>
        <v>0</v>
      </c>
      <c r="F70" s="505"/>
      <c r="G70" s="385" t="s">
        <v>4</v>
      </c>
      <c r="H70" s="506"/>
    </row>
    <row r="71" spans="2:9" ht="24.75" customHeight="1" x14ac:dyDescent="0.3">
      <c r="B71" s="507"/>
      <c r="C71" s="481">
        <f>+F12</f>
        <v>0</v>
      </c>
      <c r="D71" s="482">
        <v>142</v>
      </c>
      <c r="E71" s="383">
        <f>+C71*D71</f>
        <v>0</v>
      </c>
      <c r="F71" s="486"/>
      <c r="G71" s="383" t="s">
        <v>4</v>
      </c>
      <c r="H71" s="488"/>
    </row>
    <row r="72" spans="2:9" ht="24.75" customHeight="1" x14ac:dyDescent="0.3">
      <c r="B72" s="507"/>
      <c r="C72" s="481">
        <f>+F13</f>
        <v>0</v>
      </c>
      <c r="D72" s="482">
        <v>295</v>
      </c>
      <c r="E72" s="387">
        <f>+C72*D72</f>
        <v>0</v>
      </c>
      <c r="F72" s="483">
        <f>SUM(E70:E72)</f>
        <v>0</v>
      </c>
      <c r="G72" s="472">
        <v>3151</v>
      </c>
      <c r="H72" s="488"/>
    </row>
    <row r="73" spans="2:9" ht="24.75" customHeight="1" x14ac:dyDescent="0.3">
      <c r="B73" s="507"/>
      <c r="C73" s="36"/>
      <c r="D73" s="36"/>
      <c r="E73" s="482"/>
      <c r="F73" s="486"/>
      <c r="G73" s="383"/>
      <c r="H73" s="382"/>
    </row>
    <row r="74" spans="2:9" ht="33.75" customHeight="1" thickBot="1" x14ac:dyDescent="0.35">
      <c r="B74" s="508" t="s">
        <v>99</v>
      </c>
      <c r="C74" s="509">
        <f>+F14</f>
        <v>0</v>
      </c>
      <c r="D74" s="42"/>
      <c r="E74" s="536">
        <f>IF(C74&lt;301,4652.67,IF(C74&lt;601,5825.34,IF(C74&lt;1011,6998.01, 7978.41)))</f>
        <v>4652.67</v>
      </c>
      <c r="F74" s="510">
        <f>+E74</f>
        <v>4652.67</v>
      </c>
      <c r="G74" s="498">
        <v>3152</v>
      </c>
      <c r="H74" s="511"/>
    </row>
    <row r="75" spans="2:9" ht="19.5" thickBot="1" x14ac:dyDescent="0.35">
      <c r="B75" s="512"/>
      <c r="C75" s="36"/>
      <c r="D75" s="36"/>
      <c r="E75" s="482"/>
      <c r="F75" s="486"/>
      <c r="G75" s="496"/>
      <c r="H75" s="383"/>
    </row>
    <row r="76" spans="2:9" ht="18.75" x14ac:dyDescent="0.3">
      <c r="B76" s="502" t="s">
        <v>660</v>
      </c>
      <c r="C76" s="463"/>
      <c r="D76" s="463"/>
      <c r="E76" s="513"/>
      <c r="F76" s="514"/>
      <c r="G76" s="515"/>
      <c r="H76" s="386"/>
    </row>
    <row r="77" spans="2:9" ht="18.75" x14ac:dyDescent="0.3">
      <c r="B77" s="516" t="s">
        <v>596</v>
      </c>
      <c r="C77" s="481">
        <f>+F10</f>
        <v>0</v>
      </c>
      <c r="D77" s="537">
        <v>124.3</v>
      </c>
      <c r="E77" s="486">
        <f>IF((D77*F10)&lt;24860*0.75,24860*0.75,(D77*F10*0.75))</f>
        <v>18645</v>
      </c>
      <c r="F77" s="517"/>
      <c r="G77" s="472">
        <v>3050</v>
      </c>
      <c r="H77" s="382"/>
      <c r="I77" s="379"/>
    </row>
    <row r="78" spans="2:9" ht="18.75" x14ac:dyDescent="0.3">
      <c r="B78" s="485"/>
      <c r="C78" s="36"/>
      <c r="D78" s="36"/>
      <c r="E78" s="486"/>
      <c r="F78" s="517"/>
      <c r="G78" s="383"/>
      <c r="H78" s="382"/>
    </row>
    <row r="79" spans="2:9" ht="19.5" thickBot="1" x14ac:dyDescent="0.35">
      <c r="B79" s="478" t="s">
        <v>100</v>
      </c>
      <c r="C79" s="36"/>
      <c r="D79" s="36"/>
      <c r="E79" s="510">
        <f>'1.Budget Preparation Info'!B43</f>
        <v>0</v>
      </c>
      <c r="F79" s="495"/>
      <c r="G79" s="496"/>
      <c r="H79" s="382"/>
    </row>
    <row r="80" spans="2:9" ht="19.5" thickBot="1" x14ac:dyDescent="0.35">
      <c r="B80" s="518" t="s">
        <v>101</v>
      </c>
      <c r="C80" s="510"/>
      <c r="D80" s="42"/>
      <c r="E80" s="510">
        <f>+E77-E79</f>
        <v>18645</v>
      </c>
      <c r="F80" s="390">
        <f>+E80</f>
        <v>18645</v>
      </c>
      <c r="G80" s="388"/>
      <c r="H80" s="519"/>
    </row>
    <row r="81" spans="2:8" x14ac:dyDescent="0.25">
      <c r="B81" s="287"/>
      <c r="C81" s="452"/>
      <c r="E81" s="520"/>
      <c r="F81" s="521"/>
      <c r="H81" s="380"/>
    </row>
    <row r="82" spans="2:8" ht="15.75" thickBot="1" x14ac:dyDescent="0.3">
      <c r="B82" s="287"/>
      <c r="H82" s="380"/>
    </row>
    <row r="83" spans="2:8" ht="30.6" customHeight="1" thickBot="1" x14ac:dyDescent="0.3">
      <c r="B83" s="522" t="s">
        <v>109</v>
      </c>
      <c r="C83" s="523"/>
      <c r="D83" s="523"/>
      <c r="E83" s="524"/>
      <c r="F83" s="391">
        <f>SUM(F38:F80)</f>
        <v>25297.67</v>
      </c>
      <c r="G83" s="525"/>
      <c r="H83" s="526"/>
    </row>
    <row r="84" spans="2:8" ht="15.75" thickBot="1" x14ac:dyDescent="0.3"/>
    <row r="85" spans="2:8" ht="18.75" x14ac:dyDescent="0.3">
      <c r="B85" s="502" t="s">
        <v>586</v>
      </c>
      <c r="C85" s="527" t="s">
        <v>102</v>
      </c>
      <c r="D85" s="463"/>
      <c r="E85" s="528"/>
      <c r="F85" s="505"/>
      <c r="G85" s="515"/>
      <c r="H85" s="529"/>
    </row>
    <row r="86" spans="2:8" ht="21" customHeight="1" x14ac:dyDescent="0.3">
      <c r="B86" s="485" t="s">
        <v>583</v>
      </c>
      <c r="C86" s="530">
        <f>F21</f>
        <v>0</v>
      </c>
      <c r="D86" s="482">
        <f>((122.5+276)*75%)+91</f>
        <v>389.875</v>
      </c>
      <c r="E86" s="469">
        <f>+C86*D86</f>
        <v>0</v>
      </c>
      <c r="F86" s="483">
        <f>+E86</f>
        <v>0</v>
      </c>
      <c r="G86" s="472">
        <v>3299</v>
      </c>
      <c r="H86" s="488"/>
    </row>
    <row r="87" spans="2:8" ht="19.5" thickBot="1" x14ac:dyDescent="0.35">
      <c r="B87" s="531" t="s">
        <v>596</v>
      </c>
      <c r="C87" s="42"/>
      <c r="D87" s="42"/>
      <c r="E87" s="532"/>
      <c r="F87" s="533"/>
      <c r="G87" s="534"/>
      <c r="H87" s="519"/>
    </row>
    <row r="88" spans="2:8" ht="15.75" thickBot="1" x14ac:dyDescent="0.3"/>
    <row r="89" spans="2:8" ht="28.15" customHeight="1" thickBot="1" x14ac:dyDescent="0.3">
      <c r="B89" s="522" t="s">
        <v>584</v>
      </c>
      <c r="C89" s="523"/>
      <c r="D89" s="523"/>
      <c r="E89" s="524"/>
      <c r="F89" s="391">
        <f>+F86</f>
        <v>0</v>
      </c>
      <c r="G89" s="525"/>
      <c r="H89" s="526"/>
    </row>
    <row r="91" spans="2:8" x14ac:dyDescent="0.25">
      <c r="B91" s="287" t="s">
        <v>589</v>
      </c>
    </row>
    <row r="92" spans="2:8" x14ac:dyDescent="0.25">
      <c r="B92" s="393" t="s">
        <v>590</v>
      </c>
    </row>
    <row r="93" spans="2:8" x14ac:dyDescent="0.25">
      <c r="B93" s="393" t="s">
        <v>591</v>
      </c>
    </row>
    <row r="94" spans="2:8" x14ac:dyDescent="0.25">
      <c r="B94" s="393" t="s">
        <v>592</v>
      </c>
    </row>
    <row r="95" spans="2:8" x14ac:dyDescent="0.25">
      <c r="B95" s="393" t="s">
        <v>593</v>
      </c>
    </row>
  </sheetData>
  <sheetProtection sheet="1" objects="1" scenarios="1"/>
  <mergeCells count="11">
    <mergeCell ref="B1:E1"/>
    <mergeCell ref="C22:D22"/>
    <mergeCell ref="C23:D23"/>
    <mergeCell ref="C19:E19"/>
    <mergeCell ref="B9:F9"/>
    <mergeCell ref="C18:E18"/>
    <mergeCell ref="B33:H33"/>
    <mergeCell ref="B34:H34"/>
    <mergeCell ref="H35:H36"/>
    <mergeCell ref="E35:E36"/>
    <mergeCell ref="C35:C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G288"/>
  <sheetViews>
    <sheetView zoomScaleNormal="100" workbookViewId="0">
      <selection sqref="A1:E1"/>
    </sheetView>
  </sheetViews>
  <sheetFormatPr defaultColWidth="9.140625" defaultRowHeight="15.75" x14ac:dyDescent="0.25"/>
  <cols>
    <col min="1" max="1" width="20.140625" style="19" customWidth="1"/>
    <col min="2" max="2" width="41.7109375" style="3" customWidth="1"/>
    <col min="3" max="3" width="10" style="3" customWidth="1"/>
    <col min="4" max="4" width="9.7109375" style="3" customWidth="1"/>
    <col min="5" max="5" width="18.5703125" style="203" customWidth="1"/>
    <col min="6" max="6" width="84.28515625" style="150" customWidth="1"/>
    <col min="7" max="7" width="9.140625" style="2"/>
    <col min="8" max="8" width="9.140625" style="2" customWidth="1"/>
    <col min="9" max="9" width="55.7109375" style="2" customWidth="1"/>
    <col min="10" max="10" width="9.28515625" style="2" customWidth="1"/>
    <col min="11" max="11" width="14.85546875" style="2" customWidth="1"/>
    <col min="12" max="16384" width="9.140625" style="2"/>
  </cols>
  <sheetData>
    <row r="1" spans="1:6" ht="24" thickBot="1" x14ac:dyDescent="0.3">
      <c r="A1" s="568" t="s">
        <v>110</v>
      </c>
      <c r="B1" s="542"/>
      <c r="C1" s="542"/>
      <c r="D1" s="542"/>
      <c r="E1" s="542"/>
      <c r="F1" s="292"/>
    </row>
    <row r="2" spans="1:6" ht="18.75" x14ac:dyDescent="0.3">
      <c r="A2" s="38" t="str">
        <f>'2.Budget Grant Calculation'!B2</f>
        <v>Budget Year:</v>
      </c>
      <c r="B2" s="172" t="str">
        <f>'1.Budget Preparation Info'!B2</f>
        <v>2026/2027</v>
      </c>
      <c r="C2" s="173"/>
      <c r="D2" s="173"/>
      <c r="F2" s="3"/>
    </row>
    <row r="3" spans="1:6" ht="18.75" x14ac:dyDescent="0.3">
      <c r="A3" s="38" t="str">
        <f>'2.Budget Grant Calculation'!B3</f>
        <v xml:space="preserve">School Name: </v>
      </c>
      <c r="B3" s="173" t="str">
        <f>'1.Budget Preparation Info'!B6</f>
        <v xml:space="preserve">Type School name </v>
      </c>
      <c r="C3" s="173"/>
      <c r="D3" s="173"/>
      <c r="F3" s="3"/>
    </row>
    <row r="4" spans="1:6" ht="18.75" x14ac:dyDescent="0.3">
      <c r="A4" s="38" t="s">
        <v>111</v>
      </c>
      <c r="B4" s="173" t="str">
        <f>'1.Budget Preparation Info'!B7</f>
        <v>Type School address</v>
      </c>
      <c r="C4" s="173"/>
      <c r="D4" s="173"/>
      <c r="F4" s="3"/>
    </row>
    <row r="5" spans="1:6" ht="18.75" x14ac:dyDescent="0.3">
      <c r="A5" s="38" t="str">
        <f>'2.Budget Grant Calculation'!B5</f>
        <v>Roll No.:</v>
      </c>
      <c r="B5" s="173" t="str">
        <f>'1.Budget Preparation Info'!B8</f>
        <v>Type School roll no.</v>
      </c>
      <c r="C5" s="173"/>
      <c r="D5" s="173"/>
      <c r="F5" s="3"/>
    </row>
    <row r="6" spans="1:6" ht="19.5" thickBot="1" x14ac:dyDescent="0.35">
      <c r="A6" s="39" t="str">
        <f>'2.Budget Grant Calculation'!B6</f>
        <v>School Type:</v>
      </c>
      <c r="B6" s="174" t="str">
        <f>'1.Budget Preparation Info'!B3</f>
        <v>Community &amp; Comprehensive School: 
PPP School Budget</v>
      </c>
      <c r="C6" s="174"/>
      <c r="D6" s="174"/>
      <c r="E6" s="204"/>
      <c r="F6" s="130"/>
    </row>
    <row r="7" spans="1:6" x14ac:dyDescent="0.25">
      <c r="B7" s="37"/>
      <c r="C7" s="37"/>
      <c r="D7" s="37"/>
      <c r="F7" s="3"/>
    </row>
    <row r="8" spans="1:6" s="323" customFormat="1" x14ac:dyDescent="0.25">
      <c r="A8" s="321" t="s">
        <v>112</v>
      </c>
      <c r="B8" s="322"/>
    </row>
    <row r="9" spans="1:6" ht="16.5" thickBot="1" x14ac:dyDescent="0.3">
      <c r="A9" s="33" t="s">
        <v>113</v>
      </c>
      <c r="B9" s="34"/>
      <c r="C9" s="17"/>
      <c r="D9" s="17"/>
      <c r="F9" s="3"/>
    </row>
    <row r="10" spans="1:6" ht="16.5" thickBot="1" x14ac:dyDescent="0.3">
      <c r="A10" s="21" t="s">
        <v>114</v>
      </c>
      <c r="B10" s="5" t="s">
        <v>115</v>
      </c>
      <c r="C10" s="5"/>
      <c r="D10" s="5"/>
      <c r="E10" s="205" t="s">
        <v>116</v>
      </c>
      <c r="F10" s="6" t="s">
        <v>117</v>
      </c>
    </row>
    <row r="11" spans="1:6" ht="16.5" thickBot="1" x14ac:dyDescent="0.3">
      <c r="A11" s="562" t="s">
        <v>556</v>
      </c>
      <c r="B11" s="563"/>
      <c r="C11" s="563"/>
      <c r="D11" s="563"/>
      <c r="E11" s="564"/>
      <c r="F11" s="7"/>
    </row>
    <row r="12" spans="1:6" ht="31.5" x14ac:dyDescent="0.25">
      <c r="A12" s="27">
        <v>3010</v>
      </c>
      <c r="B12" s="13" t="s">
        <v>119</v>
      </c>
      <c r="C12" s="225"/>
      <c r="D12" s="232"/>
      <c r="E12" s="392">
        <f>+'2.Budget Grant Calculation'!E39+'2.Budget Grant Calculation'!E43</f>
        <v>0</v>
      </c>
      <c r="F12" s="148" t="s">
        <v>120</v>
      </c>
    </row>
    <row r="13" spans="1:6" x14ac:dyDescent="0.25">
      <c r="A13" s="23">
        <v>3020</v>
      </c>
      <c r="B13" s="9" t="s">
        <v>122</v>
      </c>
      <c r="C13" s="18"/>
      <c r="D13" s="129"/>
      <c r="E13" s="233"/>
      <c r="F13" s="149" t="s">
        <v>123</v>
      </c>
    </row>
    <row r="14" spans="1:6" ht="47.25" x14ac:dyDescent="0.25">
      <c r="A14" s="23">
        <v>3021</v>
      </c>
      <c r="B14" s="9" t="s">
        <v>611</v>
      </c>
      <c r="C14" s="18"/>
      <c r="D14" s="129"/>
      <c r="E14" s="233"/>
      <c r="F14" s="149" t="s">
        <v>610</v>
      </c>
    </row>
    <row r="15" spans="1:6" ht="31.5" x14ac:dyDescent="0.25">
      <c r="A15" s="23">
        <v>3022</v>
      </c>
      <c r="B15" s="9" t="s">
        <v>126</v>
      </c>
      <c r="C15" s="18"/>
      <c r="D15" s="129"/>
      <c r="E15" s="233"/>
      <c r="F15" s="149" t="s">
        <v>125</v>
      </c>
    </row>
    <row r="16" spans="1:6" ht="31.5" x14ac:dyDescent="0.25">
      <c r="A16" s="23">
        <v>3030</v>
      </c>
      <c r="B16" s="9" t="s">
        <v>108</v>
      </c>
      <c r="C16" s="18"/>
      <c r="D16" s="129"/>
      <c r="E16" s="234">
        <f>'1.Budget Preparation Info'!B46</f>
        <v>0</v>
      </c>
      <c r="F16" s="149" t="s">
        <v>612</v>
      </c>
    </row>
    <row r="17" spans="1:7" x14ac:dyDescent="0.25">
      <c r="A17" s="23">
        <v>3050</v>
      </c>
      <c r="B17" s="9" t="s">
        <v>127</v>
      </c>
      <c r="C17" s="18"/>
      <c r="D17" s="129"/>
      <c r="E17" s="234">
        <f>'2.Budget Grant Calculation'!F80</f>
        <v>18645</v>
      </c>
      <c r="F17" s="149" t="s">
        <v>120</v>
      </c>
    </row>
    <row r="18" spans="1:7" x14ac:dyDescent="0.25">
      <c r="A18" s="23">
        <v>3100</v>
      </c>
      <c r="B18" s="9" t="s">
        <v>128</v>
      </c>
      <c r="C18" s="18"/>
      <c r="D18" s="129"/>
      <c r="E18" s="234">
        <v>0</v>
      </c>
      <c r="F18" s="149" t="s">
        <v>129</v>
      </c>
    </row>
    <row r="19" spans="1:7" x14ac:dyDescent="0.25">
      <c r="A19" s="23">
        <v>3130</v>
      </c>
      <c r="B19" s="9" t="s">
        <v>130</v>
      </c>
      <c r="C19" s="18"/>
      <c r="D19" s="129"/>
      <c r="E19" s="234">
        <v>0</v>
      </c>
      <c r="F19" s="149" t="s">
        <v>129</v>
      </c>
    </row>
    <row r="20" spans="1:7" ht="47.25" x14ac:dyDescent="0.25">
      <c r="A20" s="23">
        <v>3140</v>
      </c>
      <c r="B20" s="9" t="s">
        <v>131</v>
      </c>
      <c r="C20" s="18"/>
      <c r="D20" s="129"/>
      <c r="E20" s="233"/>
      <c r="F20" s="149" t="s">
        <v>613</v>
      </c>
    </row>
    <row r="21" spans="1:7" ht="33" customHeight="1" x14ac:dyDescent="0.25">
      <c r="A21" s="26">
        <v>3151</v>
      </c>
      <c r="B21" s="9" t="s">
        <v>132</v>
      </c>
      <c r="C21" s="332"/>
      <c r="D21" s="333"/>
      <c r="E21" s="305">
        <f>+'2.Budget Grant Calculation'!F72</f>
        <v>0</v>
      </c>
      <c r="F21" s="149" t="s">
        <v>614</v>
      </c>
      <c r="G21" s="319"/>
    </row>
    <row r="22" spans="1:7" ht="31.5" x14ac:dyDescent="0.25">
      <c r="A22" s="26">
        <v>3152</v>
      </c>
      <c r="B22" s="236" t="s">
        <v>133</v>
      </c>
      <c r="C22" s="334"/>
      <c r="D22" s="335"/>
      <c r="E22" s="305">
        <f>+'2.Budget Grant Calculation'!F74</f>
        <v>4652.67</v>
      </c>
      <c r="F22" s="149" t="s">
        <v>615</v>
      </c>
      <c r="G22" s="319"/>
    </row>
    <row r="23" spans="1:7" ht="31.5" x14ac:dyDescent="0.25">
      <c r="A23" s="23">
        <v>3155</v>
      </c>
      <c r="B23" s="9" t="s">
        <v>134</v>
      </c>
      <c r="C23" s="225"/>
      <c r="D23" s="232"/>
      <c r="E23" s="233"/>
      <c r="F23" s="149" t="s">
        <v>616</v>
      </c>
    </row>
    <row r="24" spans="1:7" x14ac:dyDescent="0.25">
      <c r="A24" s="23">
        <v>3170</v>
      </c>
      <c r="B24" s="9" t="s">
        <v>135</v>
      </c>
      <c r="C24" s="18"/>
      <c r="D24" s="129"/>
      <c r="E24" s="233"/>
      <c r="F24" s="149" t="s">
        <v>653</v>
      </c>
    </row>
    <row r="25" spans="1:7" x14ac:dyDescent="0.25">
      <c r="A25" s="23">
        <v>3171</v>
      </c>
      <c r="B25" s="9" t="s">
        <v>136</v>
      </c>
      <c r="C25" s="18"/>
      <c r="D25" s="129"/>
      <c r="E25" s="234"/>
      <c r="F25" s="149" t="s">
        <v>137</v>
      </c>
    </row>
    <row r="26" spans="1:7" x14ac:dyDescent="0.25">
      <c r="A26" s="23">
        <v>3190</v>
      </c>
      <c r="B26" s="9" t="s">
        <v>138</v>
      </c>
      <c r="C26" s="18"/>
      <c r="D26" s="129"/>
      <c r="E26" s="234">
        <f>+'2.Budget Grant Calculation'!E55</f>
        <v>0</v>
      </c>
      <c r="F26" s="149" t="s">
        <v>617</v>
      </c>
    </row>
    <row r="27" spans="1:7" x14ac:dyDescent="0.25">
      <c r="A27" s="23">
        <v>3200</v>
      </c>
      <c r="B27" s="9" t="s">
        <v>139</v>
      </c>
      <c r="C27" s="18"/>
      <c r="D27" s="129"/>
      <c r="E27" s="234">
        <f>+'2.Budget Grant Calculation'!E56</f>
        <v>0</v>
      </c>
      <c r="F27" s="149" t="s">
        <v>618</v>
      </c>
    </row>
    <row r="28" spans="1:7" x14ac:dyDescent="0.25">
      <c r="A28" s="23">
        <v>3210</v>
      </c>
      <c r="B28" s="9" t="s">
        <v>140</v>
      </c>
      <c r="C28" s="18"/>
      <c r="D28" s="129"/>
      <c r="E28" s="234">
        <f>+'2.Budget Grant Calculation'!E57</f>
        <v>0</v>
      </c>
      <c r="F28" s="149" t="s">
        <v>619</v>
      </c>
    </row>
    <row r="29" spans="1:7" x14ac:dyDescent="0.25">
      <c r="A29" s="23">
        <v>3220</v>
      </c>
      <c r="B29" s="9" t="s">
        <v>141</v>
      </c>
      <c r="C29" s="18"/>
      <c r="D29" s="129"/>
      <c r="E29" s="234">
        <f>+'2.Budget Grant Calculation'!F46</f>
        <v>0</v>
      </c>
      <c r="F29" s="149" t="s">
        <v>120</v>
      </c>
    </row>
    <row r="30" spans="1:7" x14ac:dyDescent="0.25">
      <c r="A30" s="23">
        <v>3230</v>
      </c>
      <c r="B30" s="9" t="s">
        <v>142</v>
      </c>
      <c r="C30" s="18"/>
      <c r="D30" s="129"/>
      <c r="E30" s="234">
        <f>+'2.Budget Grant Calculation'!F51</f>
        <v>2000</v>
      </c>
      <c r="F30" s="149" t="s">
        <v>620</v>
      </c>
    </row>
    <row r="31" spans="1:7" x14ac:dyDescent="0.25">
      <c r="A31" s="23">
        <v>3240</v>
      </c>
      <c r="B31" s="9" t="s">
        <v>144</v>
      </c>
      <c r="C31" s="18"/>
      <c r="D31" s="129"/>
      <c r="E31" s="234">
        <f>+'2.Budget Grant Calculation'!F62</f>
        <v>0</v>
      </c>
      <c r="F31" s="149" t="s">
        <v>621</v>
      </c>
    </row>
    <row r="32" spans="1:7" x14ac:dyDescent="0.25">
      <c r="A32" s="23">
        <v>3245</v>
      </c>
      <c r="B32" s="9" t="s">
        <v>103</v>
      </c>
      <c r="C32" s="18"/>
      <c r="D32" s="129"/>
      <c r="E32" s="234">
        <f>+'2.Budget Grant Calculation'!F49</f>
        <v>0</v>
      </c>
      <c r="F32" s="149" t="s">
        <v>120</v>
      </c>
    </row>
    <row r="33" spans="1:7" ht="31.5" x14ac:dyDescent="0.25">
      <c r="A33" s="23">
        <v>3255</v>
      </c>
      <c r="B33" s="9" t="s">
        <v>143</v>
      </c>
      <c r="C33" s="18"/>
      <c r="D33" s="129"/>
      <c r="E33" s="233"/>
      <c r="F33" s="149" t="s">
        <v>622</v>
      </c>
    </row>
    <row r="34" spans="1:7" ht="31.5" x14ac:dyDescent="0.25">
      <c r="A34" s="23">
        <v>3260</v>
      </c>
      <c r="B34" s="9" t="s">
        <v>145</v>
      </c>
      <c r="C34" s="18"/>
      <c r="D34" s="129"/>
      <c r="E34" s="233"/>
      <c r="F34" s="149" t="s">
        <v>623</v>
      </c>
    </row>
    <row r="35" spans="1:7" ht="31.5" x14ac:dyDescent="0.25">
      <c r="A35" s="23">
        <v>3270</v>
      </c>
      <c r="B35" s="9" t="s">
        <v>146</v>
      </c>
      <c r="C35" s="18"/>
      <c r="D35" s="129"/>
      <c r="E35" s="233"/>
      <c r="F35" s="149" t="s">
        <v>624</v>
      </c>
    </row>
    <row r="36" spans="1:7" x14ac:dyDescent="0.25">
      <c r="A36" s="23">
        <v>3275</v>
      </c>
      <c r="B36" s="9" t="s">
        <v>147</v>
      </c>
      <c r="C36" s="18"/>
      <c r="D36" s="129"/>
      <c r="E36" s="233"/>
      <c r="F36" s="149" t="s">
        <v>625</v>
      </c>
    </row>
    <row r="37" spans="1:7" ht="31.5" x14ac:dyDescent="0.25">
      <c r="A37" s="23">
        <v>3276</v>
      </c>
      <c r="B37" s="9" t="s">
        <v>148</v>
      </c>
      <c r="C37" s="18"/>
      <c r="D37" s="129"/>
      <c r="E37" s="233"/>
      <c r="F37" s="149" t="s">
        <v>626</v>
      </c>
    </row>
    <row r="38" spans="1:7" ht="31.5" x14ac:dyDescent="0.25">
      <c r="A38" s="23">
        <v>3277</v>
      </c>
      <c r="B38" s="9" t="s">
        <v>149</v>
      </c>
      <c r="C38" s="18"/>
      <c r="D38" s="129"/>
      <c r="E38" s="233"/>
      <c r="F38" s="149" t="s">
        <v>627</v>
      </c>
    </row>
    <row r="39" spans="1:7" ht="47.25" x14ac:dyDescent="0.25">
      <c r="A39" s="23">
        <v>3290</v>
      </c>
      <c r="B39" s="9" t="s">
        <v>151</v>
      </c>
      <c r="C39" s="18"/>
      <c r="D39" s="129"/>
      <c r="E39" s="381"/>
      <c r="F39" s="149" t="s">
        <v>581</v>
      </c>
    </row>
    <row r="40" spans="1:7" x14ac:dyDescent="0.25">
      <c r="A40" s="23">
        <v>3292</v>
      </c>
      <c r="B40" s="9" t="s">
        <v>150</v>
      </c>
      <c r="C40" s="18"/>
      <c r="D40" s="129"/>
      <c r="E40" s="233"/>
      <c r="F40" s="149" t="s">
        <v>628</v>
      </c>
    </row>
    <row r="41" spans="1:7" ht="31.5" x14ac:dyDescent="0.25">
      <c r="A41" s="43">
        <v>3293</v>
      </c>
      <c r="B41" s="9" t="s">
        <v>154</v>
      </c>
      <c r="C41" s="18"/>
      <c r="D41" s="129"/>
      <c r="E41" s="235"/>
      <c r="F41" s="149" t="s">
        <v>155</v>
      </c>
    </row>
    <row r="42" spans="1:7" ht="48" thickBot="1" x14ac:dyDescent="0.3">
      <c r="A42" s="26">
        <v>3294</v>
      </c>
      <c r="B42" s="12" t="s">
        <v>156</v>
      </c>
      <c r="C42" s="226"/>
      <c r="D42" s="236"/>
      <c r="E42" s="239"/>
      <c r="F42" s="149" t="s">
        <v>654</v>
      </c>
    </row>
    <row r="43" spans="1:7" ht="16.5" thickBot="1" x14ac:dyDescent="0.3">
      <c r="A43" s="569" t="s">
        <v>557</v>
      </c>
      <c r="B43" s="563"/>
      <c r="C43" s="563"/>
      <c r="D43" s="564"/>
      <c r="E43" s="207">
        <f>SUM(E12:E42)</f>
        <v>25297.67</v>
      </c>
      <c r="F43" s="149"/>
      <c r="G43" s="319"/>
    </row>
    <row r="44" spans="1:7" ht="16.5" thickBot="1" x14ac:dyDescent="0.3">
      <c r="A44" s="20"/>
      <c r="B44" s="4"/>
      <c r="C44" s="4"/>
      <c r="D44" s="4"/>
      <c r="E44" s="208"/>
      <c r="F44" s="149"/>
    </row>
    <row r="45" spans="1:7" ht="16.5" thickBot="1" x14ac:dyDescent="0.3">
      <c r="A45" s="565" t="s">
        <v>158</v>
      </c>
      <c r="B45" s="566"/>
      <c r="C45" s="566"/>
      <c r="D45" s="566"/>
      <c r="E45" s="567"/>
      <c r="F45" s="149"/>
    </row>
    <row r="46" spans="1:7" ht="31.5" x14ac:dyDescent="0.25">
      <c r="A46" s="22">
        <v>3295</v>
      </c>
      <c r="B46" s="46" t="s">
        <v>159</v>
      </c>
      <c r="C46" s="223"/>
      <c r="D46" s="223"/>
      <c r="E46" s="209"/>
      <c r="F46" s="149" t="s">
        <v>629</v>
      </c>
    </row>
    <row r="47" spans="1:7" ht="31.5" x14ac:dyDescent="0.25">
      <c r="A47" s="23">
        <v>3296</v>
      </c>
      <c r="B47" s="47" t="s">
        <v>161</v>
      </c>
      <c r="C47" s="224"/>
      <c r="D47" s="224"/>
      <c r="E47" s="206"/>
      <c r="F47" s="149" t="s">
        <v>630</v>
      </c>
    </row>
    <row r="48" spans="1:7" ht="31.5" x14ac:dyDescent="0.25">
      <c r="A48" s="23">
        <v>3297</v>
      </c>
      <c r="B48" s="47" t="s">
        <v>162</v>
      </c>
      <c r="C48" s="224"/>
      <c r="D48" s="224"/>
      <c r="E48" s="206"/>
      <c r="F48" s="149" t="s">
        <v>631</v>
      </c>
    </row>
    <row r="49" spans="1:6" x14ac:dyDescent="0.25">
      <c r="A49" s="23">
        <v>3298</v>
      </c>
      <c r="B49" s="47" t="s">
        <v>152</v>
      </c>
      <c r="C49" s="224"/>
      <c r="D49" s="224"/>
      <c r="E49" s="206"/>
      <c r="F49" s="149" t="s">
        <v>160</v>
      </c>
    </row>
    <row r="50" spans="1:6" ht="16.5" thickBot="1" x14ac:dyDescent="0.3">
      <c r="A50" s="45">
        <v>3299</v>
      </c>
      <c r="B50" s="48" t="s">
        <v>153</v>
      </c>
      <c r="C50" s="48"/>
      <c r="D50" s="48"/>
      <c r="E50" s="234">
        <f>+'2.Budget Grant Calculation'!F86</f>
        <v>0</v>
      </c>
      <c r="F50" s="149" t="s">
        <v>632</v>
      </c>
    </row>
    <row r="51" spans="1:6" ht="16.5" thickBot="1" x14ac:dyDescent="0.3">
      <c r="A51" s="562" t="s">
        <v>164</v>
      </c>
      <c r="B51" s="570"/>
      <c r="C51" s="563"/>
      <c r="D51" s="564"/>
      <c r="E51" s="207">
        <f>SUM(E46:E50)</f>
        <v>0</v>
      </c>
      <c r="F51" s="149"/>
    </row>
    <row r="52" spans="1:6" ht="16.5" thickBot="1" x14ac:dyDescent="0.3">
      <c r="A52" s="27"/>
      <c r="B52" s="13"/>
      <c r="C52" s="13"/>
      <c r="D52" s="13"/>
      <c r="E52" s="210"/>
      <c r="F52" s="149"/>
    </row>
    <row r="53" spans="1:6" ht="16.5" thickBot="1" x14ac:dyDescent="0.3">
      <c r="A53" s="562" t="s">
        <v>167</v>
      </c>
      <c r="B53" s="563"/>
      <c r="C53" s="563"/>
      <c r="D53" s="563"/>
      <c r="E53" s="564"/>
      <c r="F53" s="149"/>
    </row>
    <row r="54" spans="1:6" ht="25.15" customHeight="1" x14ac:dyDescent="0.25">
      <c r="A54" s="27">
        <v>3300</v>
      </c>
      <c r="B54" s="13" t="s">
        <v>169</v>
      </c>
      <c r="C54" s="225"/>
      <c r="D54" s="225"/>
      <c r="E54" s="215"/>
      <c r="F54" s="149" t="s">
        <v>170</v>
      </c>
    </row>
    <row r="55" spans="1:6" ht="31.5" x14ac:dyDescent="0.25">
      <c r="A55" s="23">
        <v>3310</v>
      </c>
      <c r="B55" s="9" t="s">
        <v>163</v>
      </c>
      <c r="C55" s="18"/>
      <c r="D55" s="18"/>
      <c r="E55" s="215"/>
      <c r="F55" s="149" t="s">
        <v>633</v>
      </c>
    </row>
    <row r="56" spans="1:6" ht="36" customHeight="1" x14ac:dyDescent="0.25">
      <c r="A56" s="23">
        <v>3330</v>
      </c>
      <c r="B56" s="9" t="s">
        <v>172</v>
      </c>
      <c r="C56" s="18"/>
      <c r="D56" s="18"/>
      <c r="E56" s="215"/>
      <c r="F56" s="149" t="s">
        <v>173</v>
      </c>
    </row>
    <row r="57" spans="1:6" ht="31.5" x14ac:dyDescent="0.25">
      <c r="A57" s="23">
        <v>3335</v>
      </c>
      <c r="B57" s="9" t="s">
        <v>174</v>
      </c>
      <c r="C57" s="18"/>
      <c r="D57" s="18"/>
      <c r="E57" s="215"/>
      <c r="F57" s="149" t="s">
        <v>634</v>
      </c>
    </row>
    <row r="58" spans="1:6" ht="31.5" x14ac:dyDescent="0.25">
      <c r="A58" s="23">
        <v>3350</v>
      </c>
      <c r="B58" s="9" t="s">
        <v>165</v>
      </c>
      <c r="C58" s="18"/>
      <c r="D58" s="18"/>
      <c r="E58" s="215"/>
      <c r="F58" s="149" t="s">
        <v>176</v>
      </c>
    </row>
    <row r="59" spans="1:6" ht="31.5" x14ac:dyDescent="0.25">
      <c r="A59" s="23">
        <v>3370</v>
      </c>
      <c r="B59" s="9" t="s">
        <v>166</v>
      </c>
      <c r="C59" s="18"/>
      <c r="D59" s="18"/>
      <c r="E59" s="215"/>
      <c r="F59" s="149" t="s">
        <v>178</v>
      </c>
    </row>
    <row r="60" spans="1:6" ht="31.5" x14ac:dyDescent="0.25">
      <c r="A60" s="23">
        <v>3375</v>
      </c>
      <c r="B60" s="9" t="s">
        <v>168</v>
      </c>
      <c r="C60" s="18"/>
      <c r="D60" s="18"/>
      <c r="E60" s="215"/>
      <c r="F60" s="149" t="s">
        <v>635</v>
      </c>
    </row>
    <row r="61" spans="1:6" ht="31.5" x14ac:dyDescent="0.25">
      <c r="A61" s="23">
        <v>3380</v>
      </c>
      <c r="B61" s="9" t="s">
        <v>181</v>
      </c>
      <c r="C61" s="18"/>
      <c r="D61" s="18"/>
      <c r="E61" s="215"/>
      <c r="F61" s="149" t="s">
        <v>182</v>
      </c>
    </row>
    <row r="62" spans="1:6" ht="31.5" x14ac:dyDescent="0.25">
      <c r="A62" s="23">
        <v>3390</v>
      </c>
      <c r="B62" s="9" t="s">
        <v>171</v>
      </c>
      <c r="C62" s="18"/>
      <c r="D62" s="18"/>
      <c r="E62" s="215"/>
      <c r="F62" s="149" t="s">
        <v>184</v>
      </c>
    </row>
    <row r="63" spans="1:6" ht="31.5" x14ac:dyDescent="0.25">
      <c r="A63" s="23">
        <v>3395</v>
      </c>
      <c r="B63" s="9" t="s">
        <v>185</v>
      </c>
      <c r="C63" s="18"/>
      <c r="D63" s="18"/>
      <c r="E63" s="215"/>
      <c r="F63" s="149" t="s">
        <v>186</v>
      </c>
    </row>
    <row r="64" spans="1:6" x14ac:dyDescent="0.25">
      <c r="A64" s="23">
        <v>3410</v>
      </c>
      <c r="B64" s="9" t="s">
        <v>175</v>
      </c>
      <c r="C64" s="18"/>
      <c r="D64" s="18"/>
      <c r="E64" s="215"/>
      <c r="F64" s="149" t="s">
        <v>188</v>
      </c>
    </row>
    <row r="65" spans="1:6" ht="31.5" x14ac:dyDescent="0.25">
      <c r="A65" s="23">
        <v>3420</v>
      </c>
      <c r="B65" s="9" t="s">
        <v>177</v>
      </c>
      <c r="C65" s="18"/>
      <c r="D65" s="18"/>
      <c r="E65" s="215"/>
      <c r="F65" s="149" t="s">
        <v>190</v>
      </c>
    </row>
    <row r="66" spans="1:6" x14ac:dyDescent="0.25">
      <c r="A66" s="23">
        <v>3430</v>
      </c>
      <c r="B66" s="9" t="s">
        <v>179</v>
      </c>
      <c r="C66" s="18"/>
      <c r="D66" s="18"/>
      <c r="E66" s="215"/>
      <c r="F66" s="149" t="s">
        <v>192</v>
      </c>
    </row>
    <row r="67" spans="1:6" x14ac:dyDescent="0.25">
      <c r="A67" s="23">
        <v>3440</v>
      </c>
      <c r="B67" s="9" t="s">
        <v>180</v>
      </c>
      <c r="C67" s="18"/>
      <c r="D67" s="18"/>
      <c r="E67" s="215"/>
      <c r="F67" s="149" t="s">
        <v>636</v>
      </c>
    </row>
    <row r="68" spans="1:6" x14ac:dyDescent="0.25">
      <c r="A68" s="23">
        <v>3450</v>
      </c>
      <c r="B68" s="9" t="s">
        <v>183</v>
      </c>
      <c r="C68" s="18"/>
      <c r="D68" s="18"/>
      <c r="E68" s="215"/>
      <c r="F68" s="149" t="s">
        <v>192</v>
      </c>
    </row>
    <row r="69" spans="1:6" x14ac:dyDescent="0.25">
      <c r="A69" s="23">
        <v>3460</v>
      </c>
      <c r="B69" s="9" t="s">
        <v>194</v>
      </c>
      <c r="C69" s="18"/>
      <c r="D69" s="18"/>
      <c r="E69" s="215"/>
      <c r="F69" s="149" t="s">
        <v>192</v>
      </c>
    </row>
    <row r="70" spans="1:6" x14ac:dyDescent="0.25">
      <c r="A70" s="23">
        <v>3490</v>
      </c>
      <c r="B70" s="9" t="s">
        <v>187</v>
      </c>
      <c r="C70" s="18"/>
      <c r="D70" s="18"/>
      <c r="E70" s="215"/>
      <c r="F70" s="149" t="s">
        <v>192</v>
      </c>
    </row>
    <row r="71" spans="1:6" ht="31.5" x14ac:dyDescent="0.25">
      <c r="A71" s="23">
        <v>3495</v>
      </c>
      <c r="B71" s="9" t="s">
        <v>189</v>
      </c>
      <c r="C71" s="18"/>
      <c r="D71" s="18"/>
      <c r="E71" s="215"/>
      <c r="F71" s="149" t="s">
        <v>637</v>
      </c>
    </row>
    <row r="72" spans="1:6" x14ac:dyDescent="0.25">
      <c r="A72" s="23">
        <v>3500</v>
      </c>
      <c r="B72" s="9" t="s">
        <v>191</v>
      </c>
      <c r="C72" s="18"/>
      <c r="D72" s="18"/>
      <c r="E72" s="215"/>
      <c r="F72" s="149" t="s">
        <v>192</v>
      </c>
    </row>
    <row r="73" spans="1:6" x14ac:dyDescent="0.25">
      <c r="A73" s="23">
        <v>3510</v>
      </c>
      <c r="B73" s="9" t="s">
        <v>199</v>
      </c>
      <c r="C73" s="18"/>
      <c r="D73" s="18"/>
      <c r="E73" s="215"/>
      <c r="F73" s="149" t="s">
        <v>200</v>
      </c>
    </row>
    <row r="74" spans="1:6" x14ac:dyDescent="0.25">
      <c r="A74" s="23">
        <v>3511</v>
      </c>
      <c r="B74" s="9" t="s">
        <v>201</v>
      </c>
      <c r="C74" s="18"/>
      <c r="D74" s="18"/>
      <c r="E74" s="215"/>
      <c r="F74" s="149" t="s">
        <v>202</v>
      </c>
    </row>
    <row r="75" spans="1:6" x14ac:dyDescent="0.25">
      <c r="A75" s="23">
        <v>3520</v>
      </c>
      <c r="B75" s="9" t="s">
        <v>193</v>
      </c>
      <c r="C75" s="18"/>
      <c r="D75" s="18"/>
      <c r="E75" s="215"/>
      <c r="F75" s="149" t="s">
        <v>204</v>
      </c>
    </row>
    <row r="76" spans="1:6" ht="31.5" x14ac:dyDescent="0.25">
      <c r="A76" s="23">
        <v>3530</v>
      </c>
      <c r="B76" s="9" t="s">
        <v>195</v>
      </c>
      <c r="C76" s="18"/>
      <c r="D76" s="18"/>
      <c r="E76" s="215"/>
      <c r="F76" s="149" t="s">
        <v>206</v>
      </c>
    </row>
    <row r="77" spans="1:6" x14ac:dyDescent="0.25">
      <c r="A77" s="23">
        <v>3531</v>
      </c>
      <c r="B77" s="9" t="s">
        <v>196</v>
      </c>
      <c r="C77" s="18"/>
      <c r="D77" s="18"/>
      <c r="E77" s="215"/>
      <c r="F77" s="149" t="s">
        <v>208</v>
      </c>
    </row>
    <row r="78" spans="1:6" ht="31.5" x14ac:dyDescent="0.25">
      <c r="A78" s="23">
        <v>3535</v>
      </c>
      <c r="B78" s="9" t="s">
        <v>197</v>
      </c>
      <c r="C78" s="18"/>
      <c r="D78" s="18"/>
      <c r="E78" s="215"/>
      <c r="F78" s="149" t="s">
        <v>209</v>
      </c>
    </row>
    <row r="79" spans="1:6" x14ac:dyDescent="0.25">
      <c r="A79" s="23">
        <v>3540</v>
      </c>
      <c r="B79" s="9" t="s">
        <v>198</v>
      </c>
      <c r="C79" s="18"/>
      <c r="D79" s="18"/>
      <c r="E79" s="215"/>
      <c r="F79" s="149" t="s">
        <v>211</v>
      </c>
    </row>
    <row r="80" spans="1:6" ht="31.5" x14ac:dyDescent="0.25">
      <c r="A80" s="23">
        <v>3545</v>
      </c>
      <c r="B80" s="9" t="s">
        <v>213</v>
      </c>
      <c r="C80" s="18"/>
      <c r="D80" s="18"/>
      <c r="E80" s="215"/>
      <c r="F80" s="149" t="s">
        <v>214</v>
      </c>
    </row>
    <row r="81" spans="1:6" ht="54.6" customHeight="1" x14ac:dyDescent="0.25">
      <c r="A81" s="23">
        <v>3550</v>
      </c>
      <c r="B81" s="9" t="s">
        <v>203</v>
      </c>
      <c r="C81" s="18"/>
      <c r="D81" s="18"/>
      <c r="E81" s="215"/>
      <c r="F81" s="149" t="s">
        <v>638</v>
      </c>
    </row>
    <row r="82" spans="1:6" x14ac:dyDescent="0.25">
      <c r="A82" s="23">
        <v>3570</v>
      </c>
      <c r="B82" s="9" t="s">
        <v>205</v>
      </c>
      <c r="C82" s="18"/>
      <c r="D82" s="18"/>
      <c r="E82" s="215"/>
      <c r="F82" s="149" t="s">
        <v>192</v>
      </c>
    </row>
    <row r="83" spans="1:6" x14ac:dyDescent="0.25">
      <c r="A83" s="23">
        <v>3572</v>
      </c>
      <c r="B83" s="9" t="s">
        <v>207</v>
      </c>
      <c r="C83" s="18"/>
      <c r="D83" s="18"/>
      <c r="E83" s="215"/>
      <c r="F83" s="149" t="s">
        <v>208</v>
      </c>
    </row>
    <row r="84" spans="1:6" x14ac:dyDescent="0.25">
      <c r="A84" s="23">
        <v>3573</v>
      </c>
      <c r="B84" s="9" t="s">
        <v>215</v>
      </c>
      <c r="C84" s="18"/>
      <c r="D84" s="18"/>
      <c r="E84" s="215"/>
      <c r="F84" s="149" t="s">
        <v>208</v>
      </c>
    </row>
    <row r="85" spans="1:6" ht="31.5" x14ac:dyDescent="0.25">
      <c r="A85" s="23">
        <v>3574</v>
      </c>
      <c r="B85" s="9" t="s">
        <v>210</v>
      </c>
      <c r="C85" s="18"/>
      <c r="D85" s="18"/>
      <c r="E85" s="215"/>
      <c r="F85" s="149" t="s">
        <v>639</v>
      </c>
    </row>
    <row r="86" spans="1:6" ht="31.5" x14ac:dyDescent="0.25">
      <c r="A86" s="23">
        <v>3575</v>
      </c>
      <c r="B86" s="9" t="s">
        <v>212</v>
      </c>
      <c r="C86" s="18"/>
      <c r="D86" s="18"/>
      <c r="E86" s="215"/>
      <c r="F86" s="149" t="s">
        <v>640</v>
      </c>
    </row>
    <row r="87" spans="1:6" ht="16.5" thickBot="1" x14ac:dyDescent="0.3">
      <c r="A87" s="26">
        <v>3580</v>
      </c>
      <c r="B87" s="12" t="s">
        <v>219</v>
      </c>
      <c r="C87" s="226"/>
      <c r="D87" s="226"/>
      <c r="E87" s="215"/>
      <c r="F87" s="149" t="s">
        <v>220</v>
      </c>
    </row>
    <row r="88" spans="1:6" ht="16.5" thickBot="1" x14ac:dyDescent="0.3">
      <c r="A88" s="569" t="s">
        <v>222</v>
      </c>
      <c r="B88" s="563"/>
      <c r="C88" s="563"/>
      <c r="D88" s="564"/>
      <c r="E88" s="207">
        <f>SUM(E54:E87)</f>
        <v>0</v>
      </c>
      <c r="F88" s="149"/>
    </row>
    <row r="89" spans="1:6" ht="16.5" thickBot="1" x14ac:dyDescent="0.3">
      <c r="A89" s="23"/>
      <c r="B89" s="9"/>
      <c r="C89" s="9"/>
      <c r="D89" s="9"/>
      <c r="E89" s="211"/>
      <c r="F89" s="149"/>
    </row>
    <row r="90" spans="1:6" ht="16.5" thickBot="1" x14ac:dyDescent="0.3">
      <c r="A90" s="562" t="s">
        <v>225</v>
      </c>
      <c r="B90" s="563"/>
      <c r="C90" s="563"/>
      <c r="D90" s="563"/>
      <c r="E90" s="564"/>
      <c r="F90" s="149"/>
    </row>
    <row r="91" spans="1:6" x14ac:dyDescent="0.25">
      <c r="A91" s="27">
        <v>3650</v>
      </c>
      <c r="B91" s="13" t="s">
        <v>216</v>
      </c>
      <c r="C91" s="225"/>
      <c r="D91" s="232"/>
      <c r="E91" s="233"/>
      <c r="F91" s="149" t="s">
        <v>192</v>
      </c>
    </row>
    <row r="92" spans="1:6" x14ac:dyDescent="0.25">
      <c r="A92" s="23">
        <v>3700</v>
      </c>
      <c r="B92" s="9" t="s">
        <v>217</v>
      </c>
      <c r="C92" s="18"/>
      <c r="D92" s="129"/>
      <c r="E92" s="233"/>
      <c r="F92" s="149" t="s">
        <v>192</v>
      </c>
    </row>
    <row r="93" spans="1:6" x14ac:dyDescent="0.25">
      <c r="A93" s="23">
        <v>3770</v>
      </c>
      <c r="B93" s="9" t="s">
        <v>218</v>
      </c>
      <c r="C93" s="18"/>
      <c r="D93" s="129"/>
      <c r="E93" s="233"/>
      <c r="F93" s="149" t="s">
        <v>228</v>
      </c>
    </row>
    <row r="94" spans="1:6" x14ac:dyDescent="0.25">
      <c r="A94" s="23">
        <v>3800</v>
      </c>
      <c r="B94" s="9" t="s">
        <v>221</v>
      </c>
      <c r="C94" s="18"/>
      <c r="D94" s="129"/>
      <c r="E94" s="233"/>
      <c r="F94" s="149" t="s">
        <v>229</v>
      </c>
    </row>
    <row r="95" spans="1:6" x14ac:dyDescent="0.25">
      <c r="A95" s="23">
        <v>3850</v>
      </c>
      <c r="B95" s="9" t="s">
        <v>223</v>
      </c>
      <c r="C95" s="18"/>
      <c r="D95" s="129"/>
      <c r="E95" s="233"/>
      <c r="F95" s="149" t="s">
        <v>229</v>
      </c>
    </row>
    <row r="96" spans="1:6" ht="31.5" x14ac:dyDescent="0.25">
      <c r="A96" s="23">
        <v>3851</v>
      </c>
      <c r="B96" s="9" t="s">
        <v>224</v>
      </c>
      <c r="C96" s="18"/>
      <c r="D96" s="129"/>
      <c r="E96" s="233"/>
      <c r="F96" s="149" t="s">
        <v>641</v>
      </c>
    </row>
    <row r="97" spans="1:7" ht="31.5" x14ac:dyDescent="0.25">
      <c r="A97" s="23">
        <v>3852</v>
      </c>
      <c r="B97" s="9" t="s">
        <v>226</v>
      </c>
      <c r="C97" s="18"/>
      <c r="D97" s="129"/>
      <c r="E97" s="233"/>
      <c r="F97" s="149" t="s">
        <v>642</v>
      </c>
    </row>
    <row r="98" spans="1:7" ht="32.25" thickBot="1" x14ac:dyDescent="0.3">
      <c r="A98" s="26">
        <v>3853</v>
      </c>
      <c r="B98" s="12" t="s">
        <v>227</v>
      </c>
      <c r="C98" s="226"/>
      <c r="D98" s="236"/>
      <c r="E98" s="239"/>
      <c r="F98" s="149" t="s">
        <v>643</v>
      </c>
    </row>
    <row r="99" spans="1:7" ht="16.5" thickBot="1" x14ac:dyDescent="0.3">
      <c r="A99" s="28" t="s">
        <v>230</v>
      </c>
      <c r="B99" s="14"/>
      <c r="C99" s="110"/>
      <c r="D99" s="110"/>
      <c r="E99" s="212">
        <f>SUM(E91:E98)</f>
        <v>0</v>
      </c>
      <c r="F99" s="149"/>
    </row>
    <row r="100" spans="1:7" ht="16.5" thickBot="1" x14ac:dyDescent="0.3">
      <c r="A100" s="29"/>
      <c r="B100" s="15"/>
      <c r="C100" s="15"/>
      <c r="D100" s="15"/>
      <c r="E100" s="213"/>
      <c r="F100" s="149"/>
    </row>
    <row r="101" spans="1:7" ht="16.5" thickBot="1" x14ac:dyDescent="0.3">
      <c r="A101" s="571" t="s">
        <v>231</v>
      </c>
      <c r="B101" s="563"/>
      <c r="C101" s="563"/>
      <c r="D101" s="564"/>
      <c r="E101" s="240">
        <f>E43+E51+E88+E99</f>
        <v>25297.67</v>
      </c>
      <c r="F101" s="149"/>
      <c r="G101" s="319"/>
    </row>
    <row r="102" spans="1:7" ht="16.5" thickBot="1" x14ac:dyDescent="0.3">
      <c r="A102" s="29"/>
      <c r="B102" s="15"/>
      <c r="C102" s="15"/>
      <c r="D102" s="15"/>
      <c r="E102" s="213"/>
      <c r="F102" s="149"/>
    </row>
    <row r="103" spans="1:7" ht="16.5" thickBot="1" x14ac:dyDescent="0.3">
      <c r="A103" s="30"/>
      <c r="B103" s="16" t="s">
        <v>232</v>
      </c>
      <c r="C103" s="16"/>
      <c r="D103" s="16"/>
      <c r="E103" s="214"/>
      <c r="F103" s="149"/>
    </row>
    <row r="104" spans="1:7" ht="16.5" thickBot="1" x14ac:dyDescent="0.3">
      <c r="A104" s="31"/>
      <c r="B104" s="17"/>
      <c r="C104" s="17"/>
      <c r="D104" s="17"/>
      <c r="F104" s="149"/>
    </row>
    <row r="105" spans="1:7" ht="16.5" thickBot="1" x14ac:dyDescent="0.3">
      <c r="A105" s="572" t="s">
        <v>233</v>
      </c>
      <c r="B105" s="575"/>
      <c r="C105" s="576"/>
      <c r="D105" s="576"/>
      <c r="E105" s="577"/>
      <c r="F105" s="149"/>
    </row>
    <row r="106" spans="1:7" ht="31.5" x14ac:dyDescent="0.25">
      <c r="A106" s="22">
        <v>4110</v>
      </c>
      <c r="B106" s="8" t="s">
        <v>234</v>
      </c>
      <c r="C106" s="18"/>
      <c r="D106" s="129"/>
      <c r="E106" s="237"/>
      <c r="F106" s="149" t="s">
        <v>235</v>
      </c>
    </row>
    <row r="107" spans="1:7" ht="31.5" x14ac:dyDescent="0.25">
      <c r="A107" s="23">
        <v>4111</v>
      </c>
      <c r="B107" s="9" t="s">
        <v>236</v>
      </c>
      <c r="C107" s="18"/>
      <c r="D107" s="129"/>
      <c r="E107" s="233"/>
      <c r="F107" s="149" t="s">
        <v>237</v>
      </c>
    </row>
    <row r="108" spans="1:7" x14ac:dyDescent="0.25">
      <c r="A108" s="23">
        <v>4112</v>
      </c>
      <c r="B108" s="9" t="s">
        <v>238</v>
      </c>
      <c r="C108" s="18"/>
      <c r="D108" s="129"/>
      <c r="E108" s="233"/>
      <c r="F108" s="149" t="s">
        <v>239</v>
      </c>
    </row>
    <row r="109" spans="1:7" x14ac:dyDescent="0.25">
      <c r="A109" s="23">
        <v>4113</v>
      </c>
      <c r="B109" s="44" t="s">
        <v>240</v>
      </c>
      <c r="C109" s="44"/>
      <c r="D109" s="242"/>
      <c r="E109" s="234">
        <f>E22</f>
        <v>4652.67</v>
      </c>
      <c r="F109" s="149" t="s">
        <v>241</v>
      </c>
      <c r="G109" s="319"/>
    </row>
    <row r="110" spans="1:7" ht="31.5" x14ac:dyDescent="0.25">
      <c r="A110" s="23">
        <v>4150</v>
      </c>
      <c r="B110" s="9" t="s">
        <v>242</v>
      </c>
      <c r="C110" s="18"/>
      <c r="D110" s="129"/>
      <c r="E110" s="234">
        <f>E31</f>
        <v>0</v>
      </c>
      <c r="F110" s="149" t="s">
        <v>243</v>
      </c>
    </row>
    <row r="111" spans="1:7" x14ac:dyDescent="0.25">
      <c r="A111" s="23">
        <v>4155</v>
      </c>
      <c r="B111" s="9" t="s">
        <v>244</v>
      </c>
      <c r="C111" s="18"/>
      <c r="D111" s="129"/>
      <c r="E111" s="234">
        <f>E33</f>
        <v>0</v>
      </c>
      <c r="F111" s="149" t="s">
        <v>245</v>
      </c>
    </row>
    <row r="112" spans="1:7" x14ac:dyDescent="0.25">
      <c r="A112" s="23">
        <v>4170</v>
      </c>
      <c r="B112" s="9" t="s">
        <v>246</v>
      </c>
      <c r="C112" s="18"/>
      <c r="D112" s="129"/>
      <c r="E112" s="233"/>
      <c r="F112" s="149" t="s">
        <v>239</v>
      </c>
    </row>
    <row r="113" spans="1:7" x14ac:dyDescent="0.25">
      <c r="A113" s="23">
        <v>4180</v>
      </c>
      <c r="B113" s="9" t="s">
        <v>247</v>
      </c>
      <c r="C113" s="18"/>
      <c r="D113" s="129"/>
      <c r="E113" s="233"/>
      <c r="F113" s="149" t="s">
        <v>239</v>
      </c>
    </row>
    <row r="114" spans="1:7" x14ac:dyDescent="0.25">
      <c r="A114" s="23">
        <v>4181</v>
      </c>
      <c r="B114" s="9" t="s">
        <v>248</v>
      </c>
      <c r="C114" s="18"/>
      <c r="D114" s="129"/>
      <c r="E114" s="233"/>
      <c r="F114" s="149" t="s">
        <v>239</v>
      </c>
    </row>
    <row r="115" spans="1:7" x14ac:dyDescent="0.25">
      <c r="A115" s="23">
        <v>4190</v>
      </c>
      <c r="B115" s="9" t="s">
        <v>249</v>
      </c>
      <c r="C115" s="18"/>
      <c r="D115" s="129"/>
      <c r="E115" s="233"/>
      <c r="F115" s="149" t="s">
        <v>239</v>
      </c>
    </row>
    <row r="116" spans="1:7" x14ac:dyDescent="0.25">
      <c r="A116" s="23">
        <v>4191</v>
      </c>
      <c r="B116" s="9" t="s">
        <v>250</v>
      </c>
      <c r="C116" s="18"/>
      <c r="D116" s="129"/>
      <c r="E116" s="233"/>
      <c r="F116" s="149" t="s">
        <v>239</v>
      </c>
    </row>
    <row r="117" spans="1:7" x14ac:dyDescent="0.25">
      <c r="A117" s="23">
        <v>4196</v>
      </c>
      <c r="B117" s="9" t="s">
        <v>252</v>
      </c>
      <c r="C117" s="18"/>
      <c r="D117" s="129"/>
      <c r="E117" s="234">
        <f>E42/100*95.9</f>
        <v>0</v>
      </c>
      <c r="F117" s="149" t="s">
        <v>644</v>
      </c>
    </row>
    <row r="118" spans="1:7" x14ac:dyDescent="0.25">
      <c r="A118" s="23">
        <v>4198</v>
      </c>
      <c r="B118" s="12" t="s">
        <v>253</v>
      </c>
      <c r="C118" s="18"/>
      <c r="D118" s="129"/>
      <c r="E118" s="233"/>
      <c r="F118" s="149" t="s">
        <v>239</v>
      </c>
    </row>
    <row r="119" spans="1:7" x14ac:dyDescent="0.25">
      <c r="A119" s="26">
        <v>4199</v>
      </c>
      <c r="B119" s="329" t="s">
        <v>254</v>
      </c>
      <c r="C119" s="226"/>
      <c r="D119" s="236"/>
      <c r="E119" s="239"/>
      <c r="F119" s="149" t="s">
        <v>239</v>
      </c>
    </row>
    <row r="120" spans="1:7" ht="17.25" x14ac:dyDescent="0.3">
      <c r="A120" s="26">
        <v>4200</v>
      </c>
      <c r="B120" s="328" t="s">
        <v>256</v>
      </c>
      <c r="C120" s="226"/>
      <c r="D120" s="236"/>
      <c r="E120" s="326"/>
      <c r="F120" s="149" t="s">
        <v>553</v>
      </c>
    </row>
    <row r="121" spans="1:7" ht="31.5" x14ac:dyDescent="0.3">
      <c r="A121" s="26">
        <v>4201</v>
      </c>
      <c r="B121" s="325" t="s">
        <v>257</v>
      </c>
      <c r="C121" s="226"/>
      <c r="D121" s="236"/>
      <c r="E121" s="327"/>
      <c r="F121" s="149" t="s">
        <v>554</v>
      </c>
    </row>
    <row r="122" spans="1:7" x14ac:dyDescent="0.25">
      <c r="A122" s="572" t="s">
        <v>258</v>
      </c>
      <c r="B122" s="563"/>
      <c r="C122" s="563"/>
      <c r="D122" s="564"/>
      <c r="E122" s="241">
        <f>SUM(E106:E121)</f>
        <v>4652.67</v>
      </c>
      <c r="F122" s="149"/>
      <c r="G122" s="319"/>
    </row>
    <row r="123" spans="1:7" ht="16.5" thickBot="1" x14ac:dyDescent="0.3">
      <c r="A123" s="23"/>
      <c r="B123" s="9"/>
      <c r="C123" s="9"/>
      <c r="D123" s="9"/>
      <c r="E123" s="211"/>
      <c r="F123" s="149"/>
    </row>
    <row r="124" spans="1:7" ht="16.5" thickBot="1" x14ac:dyDescent="0.3">
      <c r="A124" s="572" t="s">
        <v>261</v>
      </c>
      <c r="B124" s="575"/>
      <c r="C124" s="576"/>
      <c r="D124" s="576"/>
      <c r="E124" s="577"/>
      <c r="F124" s="149"/>
    </row>
    <row r="125" spans="1:7" ht="63" x14ac:dyDescent="0.25">
      <c r="A125" s="22">
        <v>4310</v>
      </c>
      <c r="B125" s="8" t="s">
        <v>251</v>
      </c>
      <c r="C125" s="18"/>
      <c r="D125" s="129"/>
      <c r="E125" s="233"/>
      <c r="F125" s="149" t="s">
        <v>262</v>
      </c>
    </row>
    <row r="126" spans="1:7" ht="47.25" x14ac:dyDescent="0.25">
      <c r="A126" s="23">
        <v>4311</v>
      </c>
      <c r="B126" s="9" t="s">
        <v>263</v>
      </c>
      <c r="C126" s="18"/>
      <c r="D126" s="129"/>
      <c r="E126" s="234">
        <f>E14</f>
        <v>0</v>
      </c>
      <c r="F126" s="149" t="s">
        <v>264</v>
      </c>
    </row>
    <row r="127" spans="1:7" x14ac:dyDescent="0.25">
      <c r="A127" s="23">
        <v>4315</v>
      </c>
      <c r="B127" s="9" t="s">
        <v>265</v>
      </c>
      <c r="C127" s="18"/>
      <c r="D127" s="129"/>
      <c r="E127" s="233"/>
      <c r="F127" s="149" t="s">
        <v>266</v>
      </c>
    </row>
    <row r="128" spans="1:7" x14ac:dyDescent="0.25">
      <c r="A128" s="23">
        <v>4330</v>
      </c>
      <c r="B128" s="9" t="s">
        <v>255</v>
      </c>
      <c r="C128" s="18"/>
      <c r="D128" s="129"/>
      <c r="E128" s="233"/>
      <c r="F128" s="149" t="s">
        <v>266</v>
      </c>
    </row>
    <row r="129" spans="1:6" x14ac:dyDescent="0.25">
      <c r="A129" s="23">
        <v>4350</v>
      </c>
      <c r="B129" s="9" t="s">
        <v>259</v>
      </c>
      <c r="C129" s="18"/>
      <c r="D129" s="129"/>
      <c r="E129" s="233"/>
      <c r="F129" s="149" t="s">
        <v>266</v>
      </c>
    </row>
    <row r="130" spans="1:6" x14ac:dyDescent="0.25">
      <c r="A130" s="23">
        <v>4370</v>
      </c>
      <c r="B130" s="9" t="s">
        <v>260</v>
      </c>
      <c r="C130" s="18"/>
      <c r="D130" s="129"/>
      <c r="E130" s="233"/>
      <c r="F130" s="149" t="s">
        <v>266</v>
      </c>
    </row>
    <row r="131" spans="1:6" x14ac:dyDescent="0.25">
      <c r="A131" s="23">
        <v>4390</v>
      </c>
      <c r="B131" s="9" t="s">
        <v>270</v>
      </c>
      <c r="C131" s="18"/>
      <c r="D131" s="129"/>
      <c r="E131" s="233"/>
      <c r="F131" s="149" t="s">
        <v>266</v>
      </c>
    </row>
    <row r="132" spans="1:6" x14ac:dyDescent="0.25">
      <c r="A132" s="23">
        <v>4410</v>
      </c>
      <c r="B132" s="9" t="s">
        <v>272</v>
      </c>
      <c r="C132" s="18"/>
      <c r="D132" s="129"/>
      <c r="E132" s="234">
        <f>E30</f>
        <v>2000</v>
      </c>
      <c r="F132" s="149" t="s">
        <v>273</v>
      </c>
    </row>
    <row r="133" spans="1:6" ht="31.5" x14ac:dyDescent="0.25">
      <c r="A133" s="23">
        <v>4420</v>
      </c>
      <c r="B133" s="9" t="s">
        <v>275</v>
      </c>
      <c r="C133" s="18"/>
      <c r="D133" s="129"/>
      <c r="E133" s="233"/>
      <c r="F133" s="149" t="s">
        <v>276</v>
      </c>
    </row>
    <row r="134" spans="1:6" ht="31.5" x14ac:dyDescent="0.25">
      <c r="A134" s="23">
        <v>4430</v>
      </c>
      <c r="B134" s="9" t="s">
        <v>267</v>
      </c>
      <c r="C134" s="18"/>
      <c r="D134" s="129"/>
      <c r="E134" s="233"/>
      <c r="F134" s="149" t="s">
        <v>266</v>
      </c>
    </row>
    <row r="135" spans="1:6" x14ac:dyDescent="0.25">
      <c r="A135" s="23">
        <v>4450</v>
      </c>
      <c r="B135" s="9" t="s">
        <v>268</v>
      </c>
      <c r="C135" s="18"/>
      <c r="D135" s="129"/>
      <c r="E135" s="233"/>
      <c r="F135" s="149" t="s">
        <v>266</v>
      </c>
    </row>
    <row r="136" spans="1:6" x14ac:dyDescent="0.25">
      <c r="A136" s="23">
        <v>4470</v>
      </c>
      <c r="B136" s="9" t="s">
        <v>269</v>
      </c>
      <c r="C136" s="18"/>
      <c r="D136" s="129"/>
      <c r="E136" s="233"/>
      <c r="F136" s="149" t="s">
        <v>266</v>
      </c>
    </row>
    <row r="137" spans="1:6" ht="31.5" x14ac:dyDescent="0.25">
      <c r="A137" s="23">
        <v>4490</v>
      </c>
      <c r="B137" s="9" t="s">
        <v>280</v>
      </c>
      <c r="C137" s="18"/>
      <c r="D137" s="129"/>
      <c r="E137" s="233"/>
      <c r="F137" s="149" t="s">
        <v>281</v>
      </c>
    </row>
    <row r="138" spans="1:6" x14ac:dyDescent="0.25">
      <c r="A138" s="23">
        <v>4540</v>
      </c>
      <c r="B138" s="9" t="s">
        <v>282</v>
      </c>
      <c r="C138" s="18"/>
      <c r="D138" s="129"/>
      <c r="E138" s="234">
        <f>+E26</f>
        <v>0</v>
      </c>
      <c r="F138" s="149" t="s">
        <v>645</v>
      </c>
    </row>
    <row r="139" spans="1:6" x14ac:dyDescent="0.25">
      <c r="A139" s="23">
        <v>4550</v>
      </c>
      <c r="B139" s="9" t="s">
        <v>271</v>
      </c>
      <c r="C139" s="18"/>
      <c r="D139" s="129"/>
      <c r="E139" s="234">
        <f>E28</f>
        <v>0</v>
      </c>
      <c r="F139" s="149" t="s">
        <v>283</v>
      </c>
    </row>
    <row r="140" spans="1:6" x14ac:dyDescent="0.25">
      <c r="A140" s="23">
        <v>4570</v>
      </c>
      <c r="B140" s="9" t="s">
        <v>274</v>
      </c>
      <c r="C140" s="18"/>
      <c r="D140" s="129"/>
      <c r="E140" s="233"/>
      <c r="F140" s="149" t="s">
        <v>266</v>
      </c>
    </row>
    <row r="141" spans="1:6" x14ac:dyDescent="0.25">
      <c r="A141" s="23">
        <v>4590</v>
      </c>
      <c r="B141" s="9" t="s">
        <v>277</v>
      </c>
      <c r="C141" s="18"/>
      <c r="D141" s="129"/>
      <c r="E141" s="234">
        <f>E55+E27</f>
        <v>0</v>
      </c>
      <c r="F141" s="149" t="s">
        <v>284</v>
      </c>
    </row>
    <row r="142" spans="1:6" ht="31.5" x14ac:dyDescent="0.25">
      <c r="A142" s="23">
        <v>4610</v>
      </c>
      <c r="B142" s="9" t="s">
        <v>278</v>
      </c>
      <c r="C142" s="18"/>
      <c r="D142" s="129"/>
      <c r="E142" s="233"/>
      <c r="F142" s="149" t="s">
        <v>286</v>
      </c>
    </row>
    <row r="143" spans="1:6" x14ac:dyDescent="0.25">
      <c r="A143" s="23">
        <v>4611</v>
      </c>
      <c r="B143" s="9" t="s">
        <v>288</v>
      </c>
      <c r="C143" s="18"/>
      <c r="D143" s="129"/>
      <c r="E143" s="233"/>
      <c r="F143" s="149" t="s">
        <v>646</v>
      </c>
    </row>
    <row r="144" spans="1:6" x14ac:dyDescent="0.25">
      <c r="A144" s="23">
        <v>4620</v>
      </c>
      <c r="B144" s="9" t="s">
        <v>289</v>
      </c>
      <c r="C144" s="18"/>
      <c r="D144" s="129"/>
      <c r="E144" s="233"/>
      <c r="F144" s="149" t="s">
        <v>266</v>
      </c>
    </row>
    <row r="145" spans="1:7" x14ac:dyDescent="0.25">
      <c r="A145" s="23">
        <v>4630</v>
      </c>
      <c r="B145" s="9" t="s">
        <v>279</v>
      </c>
      <c r="C145" s="18"/>
      <c r="D145" s="129"/>
      <c r="E145" s="233"/>
      <c r="F145" s="149" t="s">
        <v>266</v>
      </c>
    </row>
    <row r="146" spans="1:7" x14ac:dyDescent="0.25">
      <c r="A146" s="23">
        <v>4635</v>
      </c>
      <c r="B146" s="9" t="s">
        <v>290</v>
      </c>
      <c r="C146" s="18"/>
      <c r="D146" s="129"/>
      <c r="E146" s="233"/>
      <c r="F146" s="149" t="s">
        <v>266</v>
      </c>
    </row>
    <row r="147" spans="1:7" x14ac:dyDescent="0.25">
      <c r="A147" s="23">
        <v>4640</v>
      </c>
      <c r="B147" s="9" t="s">
        <v>292</v>
      </c>
      <c r="C147" s="18"/>
      <c r="D147" s="129"/>
      <c r="E147" s="233"/>
      <c r="F147" s="149" t="s">
        <v>266</v>
      </c>
    </row>
    <row r="148" spans="1:7" ht="31.5" x14ac:dyDescent="0.25">
      <c r="A148" s="23">
        <v>4641</v>
      </c>
      <c r="B148" s="9" t="s">
        <v>294</v>
      </c>
      <c r="C148" s="18"/>
      <c r="D148" s="129"/>
      <c r="E148" s="234">
        <f>E23</f>
        <v>0</v>
      </c>
      <c r="F148" s="149" t="s">
        <v>295</v>
      </c>
    </row>
    <row r="149" spans="1:7" x14ac:dyDescent="0.25">
      <c r="A149" s="23">
        <v>4650</v>
      </c>
      <c r="B149" s="9" t="s">
        <v>285</v>
      </c>
      <c r="C149" s="18"/>
      <c r="D149" s="129"/>
      <c r="E149" s="233"/>
      <c r="F149" s="149" t="s">
        <v>266</v>
      </c>
    </row>
    <row r="150" spans="1:7" ht="31.5" x14ac:dyDescent="0.25">
      <c r="A150" s="23">
        <v>4670</v>
      </c>
      <c r="B150" s="9" t="s">
        <v>287</v>
      </c>
      <c r="C150" s="18"/>
      <c r="D150" s="129"/>
      <c r="E150" s="233"/>
      <c r="F150" s="149" t="s">
        <v>296</v>
      </c>
    </row>
    <row r="151" spans="1:7" x14ac:dyDescent="0.25">
      <c r="A151" s="23">
        <v>4671</v>
      </c>
      <c r="B151" s="9" t="s">
        <v>297</v>
      </c>
      <c r="C151" s="18"/>
      <c r="D151" s="129"/>
      <c r="E151" s="233"/>
      <c r="F151" s="149" t="s">
        <v>298</v>
      </c>
    </row>
    <row r="152" spans="1:7" x14ac:dyDescent="0.25">
      <c r="A152" s="23">
        <v>4690</v>
      </c>
      <c r="B152" s="9" t="s">
        <v>299</v>
      </c>
      <c r="C152" s="18"/>
      <c r="D152" s="129"/>
      <c r="E152" s="233"/>
      <c r="F152" s="149" t="s">
        <v>300</v>
      </c>
    </row>
    <row r="153" spans="1:7" x14ac:dyDescent="0.25">
      <c r="A153" s="23">
        <v>4710</v>
      </c>
      <c r="B153" s="9" t="s">
        <v>291</v>
      </c>
      <c r="C153" s="18"/>
      <c r="D153" s="129"/>
      <c r="E153" s="233"/>
      <c r="F153" s="149" t="s">
        <v>266</v>
      </c>
    </row>
    <row r="154" spans="1:7" x14ac:dyDescent="0.25">
      <c r="A154" s="23">
        <v>4720</v>
      </c>
      <c r="B154" s="9" t="s">
        <v>293</v>
      </c>
      <c r="C154" s="18"/>
      <c r="D154" s="129"/>
      <c r="E154" s="233"/>
      <c r="F154" s="149" t="s">
        <v>266</v>
      </c>
    </row>
    <row r="155" spans="1:7" ht="14.25" customHeight="1" x14ac:dyDescent="0.25">
      <c r="A155" s="23">
        <v>4731</v>
      </c>
      <c r="B155" s="44" t="s">
        <v>304</v>
      </c>
      <c r="C155" s="44"/>
      <c r="D155" s="242"/>
      <c r="E155" s="234">
        <f>E21</f>
        <v>0</v>
      </c>
      <c r="F155" s="149" t="s">
        <v>305</v>
      </c>
      <c r="G155" s="319"/>
    </row>
    <row r="156" spans="1:7" ht="14.25" customHeight="1" x14ac:dyDescent="0.25">
      <c r="A156" s="23">
        <v>4740</v>
      </c>
      <c r="B156" s="9" t="s">
        <v>307</v>
      </c>
      <c r="C156" s="18"/>
      <c r="D156" s="129"/>
      <c r="E156" s="233"/>
      <c r="F156" s="149" t="s">
        <v>266</v>
      </c>
    </row>
    <row r="157" spans="1:7" x14ac:dyDescent="0.25">
      <c r="A157" s="23">
        <v>4741</v>
      </c>
      <c r="B157" s="9" t="s">
        <v>309</v>
      </c>
      <c r="C157" s="18"/>
      <c r="D157" s="129"/>
      <c r="E157" s="234">
        <f>E57</f>
        <v>0</v>
      </c>
      <c r="F157" s="149" t="s">
        <v>310</v>
      </c>
    </row>
    <row r="158" spans="1:7" x14ac:dyDescent="0.25">
      <c r="A158" s="23">
        <v>4750</v>
      </c>
      <c r="B158" s="9" t="s">
        <v>301</v>
      </c>
      <c r="C158" s="18"/>
      <c r="D158" s="129"/>
      <c r="E158" s="234">
        <f>E71</f>
        <v>0</v>
      </c>
      <c r="F158" s="149" t="s">
        <v>312</v>
      </c>
    </row>
    <row r="159" spans="1:7" x14ac:dyDescent="0.25">
      <c r="A159" s="23">
        <v>4760</v>
      </c>
      <c r="B159" s="9" t="s">
        <v>302</v>
      </c>
      <c r="C159" s="18"/>
      <c r="D159" s="129"/>
      <c r="E159" s="233"/>
      <c r="F159" s="149" t="s">
        <v>647</v>
      </c>
    </row>
    <row r="160" spans="1:7" x14ac:dyDescent="0.25">
      <c r="A160" s="23">
        <v>4770</v>
      </c>
      <c r="B160" s="9" t="s">
        <v>303</v>
      </c>
      <c r="C160" s="18"/>
      <c r="D160" s="129"/>
      <c r="E160" s="233"/>
      <c r="F160" s="149" t="s">
        <v>266</v>
      </c>
    </row>
    <row r="161" spans="1:6" x14ac:dyDescent="0.25">
      <c r="A161" s="23">
        <v>4780</v>
      </c>
      <c r="B161" s="9" t="s">
        <v>314</v>
      </c>
      <c r="C161" s="18"/>
      <c r="D161" s="129"/>
      <c r="E161" s="233"/>
      <c r="F161" s="149" t="s">
        <v>648</v>
      </c>
    </row>
    <row r="162" spans="1:6" x14ac:dyDescent="0.25">
      <c r="A162" s="23">
        <v>4810</v>
      </c>
      <c r="B162" s="9" t="s">
        <v>306</v>
      </c>
      <c r="C162" s="18"/>
      <c r="D162" s="129"/>
      <c r="E162" s="233"/>
      <c r="F162" s="149" t="s">
        <v>266</v>
      </c>
    </row>
    <row r="163" spans="1:6" x14ac:dyDescent="0.25">
      <c r="A163" s="23">
        <v>4815</v>
      </c>
      <c r="B163" s="9" t="s">
        <v>308</v>
      </c>
      <c r="C163" s="18"/>
      <c r="D163" s="129"/>
      <c r="E163" s="234">
        <f>E34</f>
        <v>0</v>
      </c>
      <c r="F163" s="149" t="s">
        <v>315</v>
      </c>
    </row>
    <row r="164" spans="1:6" x14ac:dyDescent="0.25">
      <c r="A164" s="23">
        <v>4850</v>
      </c>
      <c r="B164" s="9" t="s">
        <v>311</v>
      </c>
      <c r="C164" s="18"/>
      <c r="D164" s="129"/>
      <c r="E164" s="233"/>
      <c r="F164" s="149" t="s">
        <v>266</v>
      </c>
    </row>
    <row r="165" spans="1:6" x14ac:dyDescent="0.25">
      <c r="A165" s="23">
        <v>4908</v>
      </c>
      <c r="B165" s="9" t="s">
        <v>317</v>
      </c>
      <c r="C165" s="18"/>
      <c r="D165" s="129"/>
      <c r="E165" s="233"/>
      <c r="F165" s="149" t="s">
        <v>266</v>
      </c>
    </row>
    <row r="166" spans="1:6" x14ac:dyDescent="0.25">
      <c r="A166" s="23">
        <v>4909</v>
      </c>
      <c r="B166" s="9" t="s">
        <v>318</v>
      </c>
      <c r="C166" s="18"/>
      <c r="D166" s="129"/>
      <c r="E166" s="233"/>
      <c r="F166" s="149" t="s">
        <v>266</v>
      </c>
    </row>
    <row r="167" spans="1:6" x14ac:dyDescent="0.25">
      <c r="A167" s="23">
        <v>4910</v>
      </c>
      <c r="B167" s="9" t="s">
        <v>313</v>
      </c>
      <c r="C167" s="18"/>
      <c r="D167" s="129"/>
      <c r="E167" s="233"/>
      <c r="F167" s="149" t="s">
        <v>266</v>
      </c>
    </row>
    <row r="168" spans="1:6" x14ac:dyDescent="0.25">
      <c r="A168" s="23">
        <v>4911</v>
      </c>
      <c r="B168" s="9" t="s">
        <v>321</v>
      </c>
      <c r="C168" s="18"/>
      <c r="D168" s="129"/>
      <c r="E168" s="234">
        <f>E46</f>
        <v>0</v>
      </c>
      <c r="F168" s="149" t="s">
        <v>322</v>
      </c>
    </row>
    <row r="169" spans="1:6" x14ac:dyDescent="0.25">
      <c r="A169" s="23">
        <v>4912</v>
      </c>
      <c r="B169" s="9" t="s">
        <v>324</v>
      </c>
      <c r="C169" s="18"/>
      <c r="D169" s="129"/>
      <c r="E169" s="234">
        <f>E47</f>
        <v>0</v>
      </c>
      <c r="F169" s="149" t="s">
        <v>325</v>
      </c>
    </row>
    <row r="170" spans="1:6" x14ac:dyDescent="0.25">
      <c r="A170" s="23">
        <v>4913</v>
      </c>
      <c r="B170" s="9" t="s">
        <v>316</v>
      </c>
      <c r="C170" s="18"/>
      <c r="D170" s="129"/>
      <c r="E170" s="234">
        <f>E48</f>
        <v>0</v>
      </c>
      <c r="F170" s="149" t="s">
        <v>327</v>
      </c>
    </row>
    <row r="171" spans="1:6" x14ac:dyDescent="0.25">
      <c r="A171" s="23">
        <v>4914</v>
      </c>
      <c r="B171" s="9" t="s">
        <v>328</v>
      </c>
      <c r="C171" s="18"/>
      <c r="D171" s="129"/>
      <c r="E171" s="233"/>
      <c r="F171" s="149" t="s">
        <v>266</v>
      </c>
    </row>
    <row r="172" spans="1:6" x14ac:dyDescent="0.25">
      <c r="A172" s="23">
        <v>4915</v>
      </c>
      <c r="B172" s="9" t="s">
        <v>330</v>
      </c>
      <c r="C172" s="18"/>
      <c r="D172" s="129"/>
      <c r="E172" s="233"/>
      <c r="F172" s="149" t="s">
        <v>266</v>
      </c>
    </row>
    <row r="173" spans="1:6" x14ac:dyDescent="0.25">
      <c r="A173" s="23">
        <v>4916</v>
      </c>
      <c r="B173" s="9" t="s">
        <v>319</v>
      </c>
      <c r="C173" s="18"/>
      <c r="D173" s="129"/>
      <c r="E173" s="233"/>
      <c r="F173" s="149" t="s">
        <v>266</v>
      </c>
    </row>
    <row r="174" spans="1:6" x14ac:dyDescent="0.25">
      <c r="A174" s="23">
        <v>4917</v>
      </c>
      <c r="B174" s="9" t="s">
        <v>320</v>
      </c>
      <c r="C174" s="18"/>
      <c r="D174" s="129"/>
      <c r="E174" s="234">
        <f>E40</f>
        <v>0</v>
      </c>
      <c r="F174" s="149" t="s">
        <v>333</v>
      </c>
    </row>
    <row r="175" spans="1:6" x14ac:dyDescent="0.25">
      <c r="A175" s="23">
        <v>4918</v>
      </c>
      <c r="B175" s="9" t="s">
        <v>323</v>
      </c>
      <c r="C175" s="18"/>
      <c r="D175" s="129"/>
      <c r="E175" s="234">
        <f>E96</f>
        <v>0</v>
      </c>
      <c r="F175" s="149" t="s">
        <v>335</v>
      </c>
    </row>
    <row r="176" spans="1:6" ht="31.5" x14ac:dyDescent="0.25">
      <c r="A176" s="23">
        <v>4919</v>
      </c>
      <c r="B176" s="9" t="s">
        <v>326</v>
      </c>
      <c r="C176" s="18"/>
      <c r="D176" s="129"/>
      <c r="E176" s="234">
        <f>E20</f>
        <v>0</v>
      </c>
      <c r="F176" s="149" t="s">
        <v>337</v>
      </c>
    </row>
    <row r="177" spans="1:7" x14ac:dyDescent="0.25">
      <c r="A177" s="23">
        <v>4920</v>
      </c>
      <c r="B177" s="9" t="s">
        <v>338</v>
      </c>
      <c r="C177" s="18"/>
      <c r="D177" s="129"/>
      <c r="E177" s="233"/>
      <c r="F177" s="149" t="s">
        <v>339</v>
      </c>
    </row>
    <row r="178" spans="1:7" x14ac:dyDescent="0.25">
      <c r="A178" s="23">
        <v>4921</v>
      </c>
      <c r="B178" s="9" t="s">
        <v>329</v>
      </c>
      <c r="C178" s="18"/>
      <c r="D178" s="129"/>
      <c r="E178" s="233"/>
      <c r="F178" s="149" t="s">
        <v>339</v>
      </c>
    </row>
    <row r="179" spans="1:7" ht="31.5" x14ac:dyDescent="0.25">
      <c r="A179" s="23">
        <v>4922</v>
      </c>
      <c r="B179" s="9" t="s">
        <v>331</v>
      </c>
      <c r="C179" s="18"/>
      <c r="D179" s="129"/>
      <c r="E179" s="234">
        <f>E85</f>
        <v>0</v>
      </c>
      <c r="F179" s="149" t="s">
        <v>340</v>
      </c>
    </row>
    <row r="180" spans="1:7" ht="31.5" x14ac:dyDescent="0.25">
      <c r="A180" s="23">
        <v>4923</v>
      </c>
      <c r="B180" s="9" t="s">
        <v>332</v>
      </c>
      <c r="C180" s="18"/>
      <c r="D180" s="129"/>
      <c r="E180" s="234">
        <f>E97</f>
        <v>0</v>
      </c>
      <c r="F180" s="149" t="s">
        <v>342</v>
      </c>
    </row>
    <row r="181" spans="1:7" ht="31.5" x14ac:dyDescent="0.25">
      <c r="A181" s="23">
        <v>4924</v>
      </c>
      <c r="B181" s="9" t="s">
        <v>334</v>
      </c>
      <c r="C181" s="18"/>
      <c r="D181" s="129"/>
      <c r="E181" s="234">
        <f>E98</f>
        <v>0</v>
      </c>
      <c r="F181" s="149" t="s">
        <v>343</v>
      </c>
    </row>
    <row r="182" spans="1:7" ht="31.5" x14ac:dyDescent="0.25">
      <c r="A182" s="23">
        <v>4925</v>
      </c>
      <c r="B182" s="9" t="s">
        <v>336</v>
      </c>
      <c r="C182" s="18"/>
      <c r="D182" s="129"/>
      <c r="E182" s="234">
        <f>E86</f>
        <v>0</v>
      </c>
      <c r="F182" s="149" t="s">
        <v>344</v>
      </c>
    </row>
    <row r="183" spans="1:7" x14ac:dyDescent="0.25">
      <c r="A183" s="23">
        <v>4927</v>
      </c>
      <c r="B183" s="9" t="s">
        <v>345</v>
      </c>
      <c r="C183" s="18"/>
      <c r="D183" s="129"/>
      <c r="E183" s="233"/>
      <c r="F183" s="149" t="s">
        <v>339</v>
      </c>
    </row>
    <row r="184" spans="1:7" x14ac:dyDescent="0.25">
      <c r="A184" s="23">
        <v>4928</v>
      </c>
      <c r="B184" s="9" t="s">
        <v>347</v>
      </c>
      <c r="C184" s="18"/>
      <c r="D184" s="129"/>
      <c r="E184" s="233"/>
      <c r="F184" s="149" t="s">
        <v>649</v>
      </c>
    </row>
    <row r="185" spans="1:7" x14ac:dyDescent="0.25">
      <c r="A185" s="26">
        <v>4929</v>
      </c>
      <c r="B185" s="12" t="s">
        <v>348</v>
      </c>
      <c r="C185" s="18"/>
      <c r="D185" s="129"/>
      <c r="E185" s="234">
        <f>E50</f>
        <v>0</v>
      </c>
      <c r="F185" s="149" t="s">
        <v>349</v>
      </c>
    </row>
    <row r="186" spans="1:7" x14ac:dyDescent="0.25">
      <c r="A186" s="26">
        <v>4930</v>
      </c>
      <c r="B186" s="12" t="s">
        <v>341</v>
      </c>
      <c r="C186" s="226"/>
      <c r="D186" s="236"/>
      <c r="E186" s="238"/>
      <c r="F186" s="149" t="s">
        <v>339</v>
      </c>
    </row>
    <row r="187" spans="1:7" ht="31.5" x14ac:dyDescent="0.25">
      <c r="A187" s="340">
        <v>4931</v>
      </c>
      <c r="B187" s="349" t="s">
        <v>351</v>
      </c>
      <c r="C187" s="354"/>
      <c r="D187" s="350"/>
      <c r="E187" s="351"/>
      <c r="F187" s="149" t="s">
        <v>266</v>
      </c>
    </row>
    <row r="188" spans="1:7" x14ac:dyDescent="0.25">
      <c r="A188" s="578" t="s">
        <v>352</v>
      </c>
      <c r="B188" s="579"/>
      <c r="C188" s="352"/>
      <c r="D188" s="353"/>
      <c r="E188" s="243">
        <f>SUM(E125:E187)</f>
        <v>2000</v>
      </c>
      <c r="F188" s="149"/>
      <c r="G188" s="319"/>
    </row>
    <row r="189" spans="1:7" x14ac:dyDescent="0.25">
      <c r="A189" s="23"/>
      <c r="B189" s="9"/>
      <c r="C189" s="9"/>
      <c r="D189" s="9"/>
      <c r="E189" s="211"/>
      <c r="F189" s="149"/>
    </row>
    <row r="190" spans="1:7" ht="16.5" thickBot="1" x14ac:dyDescent="0.3">
      <c r="A190" s="572" t="s">
        <v>355</v>
      </c>
      <c r="B190" s="575"/>
      <c r="C190" s="575"/>
      <c r="D190" s="575"/>
      <c r="E190" s="580"/>
      <c r="F190" s="149"/>
    </row>
    <row r="191" spans="1:7" x14ac:dyDescent="0.25">
      <c r="A191" s="27">
        <v>5010</v>
      </c>
      <c r="B191" s="13" t="s">
        <v>346</v>
      </c>
      <c r="C191" s="225"/>
      <c r="D191" s="232"/>
      <c r="E191" s="233"/>
      <c r="F191" s="149" t="s">
        <v>356</v>
      </c>
    </row>
    <row r="192" spans="1:7" ht="33" customHeight="1" x14ac:dyDescent="0.25">
      <c r="A192" s="23">
        <v>5030</v>
      </c>
      <c r="B192" s="9" t="s">
        <v>358</v>
      </c>
      <c r="C192" s="18"/>
      <c r="D192" s="129"/>
      <c r="E192" s="233"/>
      <c r="F192" s="149" t="s">
        <v>555</v>
      </c>
    </row>
    <row r="193" spans="1:6" x14ac:dyDescent="0.25">
      <c r="A193" s="23">
        <v>5110</v>
      </c>
      <c r="B193" s="9" t="s">
        <v>350</v>
      </c>
      <c r="C193" s="18"/>
      <c r="D193" s="129"/>
      <c r="E193" s="233"/>
      <c r="F193" s="149" t="s">
        <v>356</v>
      </c>
    </row>
    <row r="194" spans="1:6" ht="34.9" customHeight="1" x14ac:dyDescent="0.25">
      <c r="A194" s="23">
        <v>5112</v>
      </c>
      <c r="B194" s="9" t="s">
        <v>360</v>
      </c>
      <c r="C194" s="18"/>
      <c r="D194" s="129"/>
      <c r="E194" s="233"/>
      <c r="F194" s="149" t="s">
        <v>555</v>
      </c>
    </row>
    <row r="195" spans="1:6" x14ac:dyDescent="0.25">
      <c r="A195" s="23">
        <v>5150</v>
      </c>
      <c r="B195" s="9" t="s">
        <v>353</v>
      </c>
      <c r="C195" s="18"/>
      <c r="D195" s="129"/>
      <c r="E195" s="233"/>
      <c r="F195" s="149" t="s">
        <v>266</v>
      </c>
    </row>
    <row r="196" spans="1:6" x14ac:dyDescent="0.25">
      <c r="A196" s="23">
        <v>5170</v>
      </c>
      <c r="B196" s="9" t="s">
        <v>354</v>
      </c>
      <c r="C196" s="18"/>
      <c r="D196" s="129"/>
      <c r="E196" s="233"/>
      <c r="F196" s="149" t="s">
        <v>266</v>
      </c>
    </row>
    <row r="197" spans="1:6" x14ac:dyDescent="0.25">
      <c r="A197" s="23">
        <v>5175</v>
      </c>
      <c r="B197" s="9" t="s">
        <v>363</v>
      </c>
      <c r="C197" s="18"/>
      <c r="D197" s="129"/>
      <c r="E197" s="233"/>
      <c r="F197" s="149" t="s">
        <v>266</v>
      </c>
    </row>
    <row r="198" spans="1:6" x14ac:dyDescent="0.25">
      <c r="A198" s="23">
        <v>5310</v>
      </c>
      <c r="B198" s="9" t="s">
        <v>357</v>
      </c>
      <c r="C198" s="18"/>
      <c r="D198" s="129"/>
      <c r="E198" s="233"/>
      <c r="F198" s="149" t="s">
        <v>266</v>
      </c>
    </row>
    <row r="199" spans="1:6" x14ac:dyDescent="0.25">
      <c r="A199" s="23">
        <v>5315</v>
      </c>
      <c r="B199" s="9" t="s">
        <v>366</v>
      </c>
      <c r="C199" s="18"/>
      <c r="D199" s="129"/>
      <c r="E199" s="234">
        <f>E36</f>
        <v>0</v>
      </c>
      <c r="F199" s="149" t="s">
        <v>367</v>
      </c>
    </row>
    <row r="200" spans="1:6" x14ac:dyDescent="0.25">
      <c r="A200" s="23">
        <v>5316</v>
      </c>
      <c r="B200" s="9" t="s">
        <v>368</v>
      </c>
      <c r="C200" s="18"/>
      <c r="D200" s="129"/>
      <c r="E200" s="234">
        <f>E38</f>
        <v>0</v>
      </c>
      <c r="F200" s="149" t="s">
        <v>369</v>
      </c>
    </row>
    <row r="201" spans="1:6" ht="31.5" x14ac:dyDescent="0.25">
      <c r="A201" s="23">
        <v>5350</v>
      </c>
      <c r="B201" s="9" t="s">
        <v>359</v>
      </c>
      <c r="C201" s="18"/>
      <c r="D201" s="129"/>
      <c r="E201" s="233"/>
      <c r="F201" s="149" t="s">
        <v>266</v>
      </c>
    </row>
    <row r="202" spans="1:6" x14ac:dyDescent="0.25">
      <c r="A202" s="23">
        <v>5400</v>
      </c>
      <c r="B202" s="9" t="s">
        <v>370</v>
      </c>
      <c r="C202" s="18"/>
      <c r="D202" s="129"/>
      <c r="E202" s="233"/>
      <c r="F202" s="149" t="s">
        <v>266</v>
      </c>
    </row>
    <row r="203" spans="1:6" x14ac:dyDescent="0.25">
      <c r="A203" s="23">
        <v>5450</v>
      </c>
      <c r="B203" s="9" t="s">
        <v>372</v>
      </c>
      <c r="C203" s="18"/>
      <c r="D203" s="129"/>
      <c r="E203" s="233"/>
      <c r="F203" s="149" t="s">
        <v>266</v>
      </c>
    </row>
    <row r="204" spans="1:6" x14ac:dyDescent="0.25">
      <c r="A204" s="23">
        <v>5510</v>
      </c>
      <c r="B204" s="9" t="s">
        <v>361</v>
      </c>
      <c r="C204" s="18"/>
      <c r="D204" s="129"/>
      <c r="E204" s="233"/>
      <c r="F204" s="149" t="s">
        <v>266</v>
      </c>
    </row>
    <row r="205" spans="1:6" x14ac:dyDescent="0.25">
      <c r="A205" s="23">
        <v>5550</v>
      </c>
      <c r="B205" s="9" t="s">
        <v>362</v>
      </c>
      <c r="C205" s="18"/>
      <c r="D205" s="129"/>
      <c r="E205" s="233"/>
      <c r="F205" s="149" t="s">
        <v>266</v>
      </c>
    </row>
    <row r="206" spans="1:6" ht="31.5" x14ac:dyDescent="0.25">
      <c r="A206" s="23">
        <v>5551</v>
      </c>
      <c r="B206" s="9" t="s">
        <v>364</v>
      </c>
      <c r="C206" s="18"/>
      <c r="D206" s="129"/>
      <c r="E206" s="234">
        <f>E37</f>
        <v>0</v>
      </c>
      <c r="F206" s="149" t="s">
        <v>650</v>
      </c>
    </row>
    <row r="207" spans="1:6" x14ac:dyDescent="0.25">
      <c r="A207" s="23">
        <v>5552</v>
      </c>
      <c r="B207" s="9" t="s">
        <v>365</v>
      </c>
      <c r="C207" s="18"/>
      <c r="D207" s="129"/>
      <c r="E207" s="233"/>
      <c r="F207" s="149" t="s">
        <v>266</v>
      </c>
    </row>
    <row r="208" spans="1:6" ht="31.5" x14ac:dyDescent="0.25">
      <c r="A208" s="23">
        <v>5553</v>
      </c>
      <c r="B208" s="9" t="s">
        <v>375</v>
      </c>
      <c r="C208" s="18"/>
      <c r="D208" s="129"/>
      <c r="E208" s="233"/>
      <c r="F208" s="149" t="s">
        <v>376</v>
      </c>
    </row>
    <row r="209" spans="1:6" x14ac:dyDescent="0.25">
      <c r="A209" s="23">
        <v>5610</v>
      </c>
      <c r="B209" s="9" t="s">
        <v>377</v>
      </c>
      <c r="C209" s="18"/>
      <c r="D209" s="129"/>
      <c r="E209" s="233"/>
      <c r="F209" s="149" t="s">
        <v>266</v>
      </c>
    </row>
    <row r="210" spans="1:6" x14ac:dyDescent="0.25">
      <c r="A210" s="23">
        <v>5611</v>
      </c>
      <c r="B210" s="9" t="s">
        <v>379</v>
      </c>
      <c r="C210" s="18"/>
      <c r="D210" s="129"/>
      <c r="E210" s="233"/>
      <c r="F210" s="149" t="s">
        <v>266</v>
      </c>
    </row>
    <row r="211" spans="1:6" x14ac:dyDescent="0.25">
      <c r="A211" s="23">
        <v>5700</v>
      </c>
      <c r="B211" s="9" t="s">
        <v>371</v>
      </c>
      <c r="C211" s="18"/>
      <c r="D211" s="129"/>
      <c r="E211" s="233"/>
      <c r="F211" s="149" t="s">
        <v>266</v>
      </c>
    </row>
    <row r="212" spans="1:6" ht="16.5" thickBot="1" x14ac:dyDescent="0.3">
      <c r="A212" s="26">
        <v>5800</v>
      </c>
      <c r="B212" s="12" t="s">
        <v>373</v>
      </c>
      <c r="C212" s="226"/>
      <c r="D212" s="236"/>
      <c r="E212" s="238"/>
      <c r="F212" s="149" t="s">
        <v>266</v>
      </c>
    </row>
    <row r="213" spans="1:6" ht="16.5" thickBot="1" x14ac:dyDescent="0.3">
      <c r="A213" s="581" t="s">
        <v>383</v>
      </c>
      <c r="B213" s="582"/>
      <c r="C213" s="244"/>
      <c r="D213" s="245"/>
      <c r="E213" s="243">
        <f>SUM(E191:E212)</f>
        <v>0</v>
      </c>
      <c r="F213" s="149"/>
    </row>
    <row r="214" spans="1:6" ht="16.5" thickBot="1" x14ac:dyDescent="0.3">
      <c r="A214" s="23"/>
      <c r="B214" s="9"/>
      <c r="C214" s="9"/>
      <c r="D214" s="9"/>
      <c r="E214" s="211"/>
      <c r="F214" s="149"/>
    </row>
    <row r="215" spans="1:6" ht="16.5" thickBot="1" x14ac:dyDescent="0.3">
      <c r="A215" s="572" t="s">
        <v>386</v>
      </c>
      <c r="B215" s="575"/>
      <c r="C215" s="575"/>
      <c r="D215" s="575"/>
      <c r="E215" s="580"/>
      <c r="F215" s="149"/>
    </row>
    <row r="216" spans="1:6" ht="31.5" x14ac:dyDescent="0.25">
      <c r="A216" s="27">
        <v>6010</v>
      </c>
      <c r="B216" s="13" t="s">
        <v>374</v>
      </c>
      <c r="C216" s="225"/>
      <c r="D216" s="232"/>
      <c r="E216" s="233"/>
      <c r="F216" s="149" t="s">
        <v>387</v>
      </c>
    </row>
    <row r="217" spans="1:6" ht="16.899999999999999" customHeight="1" x14ac:dyDescent="0.25">
      <c r="A217" s="23">
        <v>6050</v>
      </c>
      <c r="B217" s="9" t="s">
        <v>389</v>
      </c>
      <c r="C217" s="18"/>
      <c r="D217" s="129"/>
      <c r="E217" s="233"/>
      <c r="F217" s="149" t="s">
        <v>555</v>
      </c>
    </row>
    <row r="218" spans="1:6" x14ac:dyDescent="0.25">
      <c r="A218" s="23">
        <v>6100</v>
      </c>
      <c r="B218" s="9" t="s">
        <v>378</v>
      </c>
      <c r="C218" s="18"/>
      <c r="D218" s="129"/>
      <c r="E218" s="233"/>
      <c r="F218" s="149" t="s">
        <v>266</v>
      </c>
    </row>
    <row r="219" spans="1:6" x14ac:dyDescent="0.25">
      <c r="A219" s="23">
        <v>6150</v>
      </c>
      <c r="B219" s="9" t="s">
        <v>380</v>
      </c>
      <c r="C219" s="18"/>
      <c r="D219" s="129"/>
      <c r="E219" s="233"/>
      <c r="F219" s="149" t="s">
        <v>266</v>
      </c>
    </row>
    <row r="220" spans="1:6" x14ac:dyDescent="0.25">
      <c r="A220" s="23">
        <v>6210</v>
      </c>
      <c r="B220" s="9" t="s">
        <v>381</v>
      </c>
      <c r="C220" s="18"/>
      <c r="D220" s="129"/>
      <c r="E220" s="233"/>
      <c r="F220" s="149" t="s">
        <v>266</v>
      </c>
    </row>
    <row r="221" spans="1:6" x14ac:dyDescent="0.25">
      <c r="A221" s="23">
        <v>6250</v>
      </c>
      <c r="B221" s="9" t="s">
        <v>382</v>
      </c>
      <c r="C221" s="18"/>
      <c r="D221" s="129"/>
      <c r="E221" s="233"/>
      <c r="F221" s="149" t="s">
        <v>266</v>
      </c>
    </row>
    <row r="222" spans="1:6" x14ac:dyDescent="0.25">
      <c r="A222" s="23">
        <v>6300</v>
      </c>
      <c r="B222" s="9" t="s">
        <v>384</v>
      </c>
      <c r="C222" s="18"/>
      <c r="D222" s="129"/>
      <c r="E222" s="233"/>
      <c r="F222" s="149" t="s">
        <v>266</v>
      </c>
    </row>
    <row r="223" spans="1:6" ht="31.5" x14ac:dyDescent="0.25">
      <c r="A223" s="23">
        <v>6350</v>
      </c>
      <c r="B223" s="9" t="s">
        <v>385</v>
      </c>
      <c r="C223" s="18"/>
      <c r="D223" s="129"/>
      <c r="E223" s="233"/>
      <c r="F223" s="149" t="s">
        <v>396</v>
      </c>
    </row>
    <row r="224" spans="1:6" ht="31.5" x14ac:dyDescent="0.25">
      <c r="A224" s="23">
        <v>6355</v>
      </c>
      <c r="B224" s="9" t="s">
        <v>398</v>
      </c>
      <c r="C224" s="18"/>
      <c r="D224" s="129"/>
      <c r="E224" s="233"/>
      <c r="F224" s="149" t="s">
        <v>399</v>
      </c>
    </row>
    <row r="225" spans="1:6" x14ac:dyDescent="0.25">
      <c r="A225" s="23">
        <v>6400</v>
      </c>
      <c r="B225" s="9" t="s">
        <v>388</v>
      </c>
      <c r="C225" s="18"/>
      <c r="D225" s="129"/>
      <c r="E225" s="233"/>
      <c r="F225" s="149" t="s">
        <v>266</v>
      </c>
    </row>
    <row r="226" spans="1:6" x14ac:dyDescent="0.25">
      <c r="A226" s="23">
        <v>6450</v>
      </c>
      <c r="B226" s="9" t="s">
        <v>390</v>
      </c>
      <c r="C226" s="18"/>
      <c r="D226" s="129"/>
      <c r="E226" s="233"/>
      <c r="F226" s="149" t="s">
        <v>266</v>
      </c>
    </row>
    <row r="227" spans="1:6" x14ac:dyDescent="0.25">
      <c r="A227" s="23">
        <v>6500</v>
      </c>
      <c r="B227" s="9" t="s">
        <v>391</v>
      </c>
      <c r="C227" s="18"/>
      <c r="D227" s="129"/>
      <c r="E227" s="233"/>
      <c r="F227" s="149" t="s">
        <v>266</v>
      </c>
    </row>
    <row r="228" spans="1:6" x14ac:dyDescent="0.25">
      <c r="A228" s="23">
        <v>6600</v>
      </c>
      <c r="B228" s="9" t="s">
        <v>392</v>
      </c>
      <c r="C228" s="18"/>
      <c r="D228" s="129"/>
      <c r="E228" s="233"/>
      <c r="F228" s="149" t="s">
        <v>266</v>
      </c>
    </row>
    <row r="229" spans="1:6" x14ac:dyDescent="0.25">
      <c r="A229" s="23">
        <v>6650</v>
      </c>
      <c r="B229" s="9" t="s">
        <v>393</v>
      </c>
      <c r="C229" s="18"/>
      <c r="D229" s="129"/>
      <c r="E229" s="233"/>
      <c r="F229" s="149" t="s">
        <v>266</v>
      </c>
    </row>
    <row r="230" spans="1:6" ht="31.5" x14ac:dyDescent="0.25">
      <c r="A230" s="23">
        <v>6700</v>
      </c>
      <c r="B230" s="9" t="s">
        <v>394</v>
      </c>
      <c r="C230" s="18"/>
      <c r="D230" s="129"/>
      <c r="E230" s="233"/>
      <c r="F230" s="149" t="s">
        <v>405</v>
      </c>
    </row>
    <row r="231" spans="1:6" ht="31.5" x14ac:dyDescent="0.25">
      <c r="A231" s="23">
        <v>6730</v>
      </c>
      <c r="B231" s="9" t="s">
        <v>395</v>
      </c>
      <c r="C231" s="18"/>
      <c r="D231" s="129"/>
      <c r="E231" s="233"/>
      <c r="F231" s="149" t="s">
        <v>407</v>
      </c>
    </row>
    <row r="232" spans="1:6" ht="31.5" x14ac:dyDescent="0.25">
      <c r="A232" s="23">
        <v>6731</v>
      </c>
      <c r="B232" s="9" t="s">
        <v>397</v>
      </c>
      <c r="C232" s="18"/>
      <c r="D232" s="129"/>
      <c r="E232" s="233"/>
      <c r="F232" s="149" t="s">
        <v>266</v>
      </c>
    </row>
    <row r="233" spans="1:6" x14ac:dyDescent="0.25">
      <c r="A233" s="23">
        <v>6750</v>
      </c>
      <c r="B233" s="9" t="s">
        <v>400</v>
      </c>
      <c r="C233" s="18"/>
      <c r="D233" s="129"/>
      <c r="E233" s="233"/>
      <c r="F233" s="149" t="s">
        <v>266</v>
      </c>
    </row>
    <row r="234" spans="1:6" x14ac:dyDescent="0.25">
      <c r="A234" s="23">
        <v>6755</v>
      </c>
      <c r="B234" s="9" t="s">
        <v>401</v>
      </c>
      <c r="C234" s="18"/>
      <c r="D234" s="129"/>
      <c r="E234" s="233"/>
      <c r="F234" s="149" t="s">
        <v>266</v>
      </c>
    </row>
    <row r="235" spans="1:6" x14ac:dyDescent="0.25">
      <c r="A235" s="23">
        <v>6780</v>
      </c>
      <c r="B235" s="9" t="s">
        <v>402</v>
      </c>
      <c r="C235" s="18"/>
      <c r="D235" s="129"/>
      <c r="E235" s="233"/>
      <c r="F235" s="149" t="s">
        <v>266</v>
      </c>
    </row>
    <row r="236" spans="1:6" x14ac:dyDescent="0.25">
      <c r="A236" s="23">
        <v>6800</v>
      </c>
      <c r="B236" s="9" t="s">
        <v>403</v>
      </c>
      <c r="C236" s="18"/>
      <c r="D236" s="129"/>
      <c r="E236" s="233"/>
      <c r="F236" s="149" t="s">
        <v>410</v>
      </c>
    </row>
    <row r="237" spans="1:6" x14ac:dyDescent="0.25">
      <c r="A237" s="23">
        <v>6830</v>
      </c>
      <c r="B237" s="9" t="s">
        <v>404</v>
      </c>
      <c r="C237" s="18"/>
      <c r="D237" s="129"/>
      <c r="E237" s="233"/>
      <c r="F237" s="149" t="s">
        <v>266</v>
      </c>
    </row>
    <row r="238" spans="1:6" x14ac:dyDescent="0.25">
      <c r="A238" s="23">
        <v>6870</v>
      </c>
      <c r="B238" s="9" t="s">
        <v>413</v>
      </c>
      <c r="C238" s="18"/>
      <c r="D238" s="129"/>
      <c r="E238" s="234">
        <f>E35</f>
        <v>0</v>
      </c>
      <c r="F238" s="149" t="s">
        <v>414</v>
      </c>
    </row>
    <row r="239" spans="1:6" ht="16.5" thickBot="1" x14ac:dyDescent="0.3">
      <c r="A239" s="26">
        <v>6900</v>
      </c>
      <c r="B239" s="12" t="s">
        <v>406</v>
      </c>
      <c r="C239" s="226"/>
      <c r="D239" s="236"/>
      <c r="E239" s="233"/>
      <c r="F239" s="149" t="s">
        <v>266</v>
      </c>
    </row>
    <row r="240" spans="1:6" ht="16.5" thickBot="1" x14ac:dyDescent="0.3">
      <c r="A240" s="572" t="s">
        <v>417</v>
      </c>
      <c r="B240" s="575"/>
      <c r="C240" s="563"/>
      <c r="D240" s="564"/>
      <c r="E240" s="243">
        <f>SUM(E216:E239)</f>
        <v>0</v>
      </c>
      <c r="F240" s="149"/>
    </row>
    <row r="241" spans="1:7" ht="16.5" thickBot="1" x14ac:dyDescent="0.3">
      <c r="A241" s="23"/>
      <c r="B241" s="9"/>
      <c r="C241" s="9"/>
      <c r="D241" s="9"/>
      <c r="E241" s="211"/>
      <c r="F241" s="149"/>
    </row>
    <row r="242" spans="1:7" ht="16.5" thickBot="1" x14ac:dyDescent="0.3">
      <c r="A242" s="572" t="s">
        <v>419</v>
      </c>
      <c r="B242" s="575"/>
      <c r="C242" s="576"/>
      <c r="D242" s="576"/>
      <c r="E242" s="577"/>
      <c r="F242" s="149"/>
    </row>
    <row r="243" spans="1:7" x14ac:dyDescent="0.25">
      <c r="A243" s="22">
        <v>7300</v>
      </c>
      <c r="B243" s="8" t="s">
        <v>408</v>
      </c>
      <c r="C243" s="18"/>
      <c r="D243" s="129"/>
      <c r="E243" s="233"/>
      <c r="F243" s="149" t="s">
        <v>420</v>
      </c>
    </row>
    <row r="244" spans="1:7" x14ac:dyDescent="0.25">
      <c r="A244" s="23">
        <v>7320</v>
      </c>
      <c r="B244" s="9" t="s">
        <v>409</v>
      </c>
      <c r="C244" s="18"/>
      <c r="D244" s="129"/>
      <c r="E244" s="233"/>
      <c r="F244" s="149" t="s">
        <v>266</v>
      </c>
    </row>
    <row r="245" spans="1:7" x14ac:dyDescent="0.25">
      <c r="A245" s="23">
        <v>7400</v>
      </c>
      <c r="B245" s="9" t="s">
        <v>411</v>
      </c>
      <c r="C245" s="18"/>
      <c r="D245" s="129"/>
      <c r="E245" s="233"/>
      <c r="F245" s="149" t="s">
        <v>266</v>
      </c>
    </row>
    <row r="246" spans="1:7" x14ac:dyDescent="0.25">
      <c r="A246" s="23">
        <v>7450</v>
      </c>
      <c r="B246" s="9" t="s">
        <v>412</v>
      </c>
      <c r="C246" s="18"/>
      <c r="D246" s="129"/>
      <c r="E246" s="233"/>
      <c r="F246" s="149" t="s">
        <v>266</v>
      </c>
    </row>
    <row r="247" spans="1:7" x14ac:dyDescent="0.25">
      <c r="A247" s="23">
        <v>7500</v>
      </c>
      <c r="B247" s="9" t="s">
        <v>415</v>
      </c>
      <c r="C247" s="18"/>
      <c r="D247" s="129"/>
      <c r="E247" s="233"/>
      <c r="F247" s="149" t="s">
        <v>421</v>
      </c>
    </row>
    <row r="248" spans="1:7" x14ac:dyDescent="0.25">
      <c r="A248" s="23">
        <v>7800</v>
      </c>
      <c r="B248" s="9" t="s">
        <v>416</v>
      </c>
      <c r="C248" s="18"/>
      <c r="D248" s="129"/>
      <c r="E248" s="234">
        <f>E81</f>
        <v>0</v>
      </c>
      <c r="F248" s="149" t="s">
        <v>422</v>
      </c>
    </row>
    <row r="249" spans="1:7" ht="16.5" thickBot="1" x14ac:dyDescent="0.3">
      <c r="A249" s="26">
        <v>7850</v>
      </c>
      <c r="B249" s="12" t="s">
        <v>418</v>
      </c>
      <c r="C249" s="226"/>
      <c r="D249" s="236"/>
      <c r="E249" s="238"/>
      <c r="F249" s="149" t="s">
        <v>266</v>
      </c>
    </row>
    <row r="250" spans="1:7" ht="16.5" thickBot="1" x14ac:dyDescent="0.3">
      <c r="A250" s="572" t="s">
        <v>423</v>
      </c>
      <c r="B250" s="575"/>
      <c r="C250" s="563"/>
      <c r="D250" s="564"/>
      <c r="E250" s="243">
        <f>SUM(E243:E249)</f>
        <v>0</v>
      </c>
      <c r="F250" s="151"/>
    </row>
    <row r="251" spans="1:7" ht="16.5" thickBot="1" x14ac:dyDescent="0.3">
      <c r="A251" s="247"/>
      <c r="B251" s="227"/>
      <c r="C251" s="227"/>
      <c r="D251" s="227"/>
      <c r="E251" s="215"/>
      <c r="F251" s="18"/>
    </row>
    <row r="252" spans="1:7" ht="21" customHeight="1" thickBot="1" x14ac:dyDescent="0.3">
      <c r="A252" s="572" t="s">
        <v>424</v>
      </c>
      <c r="B252" s="570"/>
      <c r="C252" s="563"/>
      <c r="D252" s="564"/>
      <c r="E252" s="246">
        <f>(E122+E188+E213+E240+E250-E109-E110-E111-E117-E126-E132-E139-E141-E148-E155-E163-E168-E169-E170-E174-E176-E185-E199-E200-E206-E238)*5%</f>
        <v>0</v>
      </c>
      <c r="F252" s="149" t="s">
        <v>655</v>
      </c>
      <c r="G252" s="319"/>
    </row>
    <row r="253" spans="1:7" ht="16.5" thickBot="1" x14ac:dyDescent="0.25">
      <c r="A253" s="247"/>
      <c r="B253" s="227"/>
      <c r="C253" s="227"/>
      <c r="D253" s="227"/>
      <c r="E253" s="216"/>
      <c r="F253" s="535"/>
    </row>
    <row r="254" spans="1:7" ht="16.5" thickBot="1" x14ac:dyDescent="0.3">
      <c r="A254" s="572" t="s">
        <v>425</v>
      </c>
      <c r="B254" s="573"/>
      <c r="C254" s="563"/>
      <c r="D254" s="564"/>
      <c r="E254" s="217">
        <f>E122+E188+E213+E240+E250+E252</f>
        <v>6652.67</v>
      </c>
      <c r="F254" s="149"/>
      <c r="G254" s="319"/>
    </row>
    <row r="255" spans="1:7" ht="16.5" thickBot="1" x14ac:dyDescent="0.3">
      <c r="A255" s="247"/>
      <c r="B255" s="227"/>
      <c r="C255" s="227"/>
      <c r="D255" s="227"/>
      <c r="E255" s="213"/>
      <c r="F255" s="18"/>
    </row>
    <row r="256" spans="1:7" ht="16.5" thickBot="1" x14ac:dyDescent="0.3">
      <c r="A256" s="574" t="s">
        <v>426</v>
      </c>
      <c r="B256" s="570"/>
      <c r="C256" s="563"/>
      <c r="D256" s="564"/>
      <c r="E256" s="218">
        <f>E101-E254</f>
        <v>18645</v>
      </c>
      <c r="F256" s="149" t="s">
        <v>427</v>
      </c>
      <c r="G256" s="319"/>
    </row>
    <row r="257" spans="1:6" ht="16.5" thickBot="1" x14ac:dyDescent="0.3">
      <c r="F257" s="3"/>
    </row>
    <row r="258" spans="1:6" x14ac:dyDescent="0.25">
      <c r="B258" s="182"/>
      <c r="C258" s="228"/>
      <c r="D258" s="228"/>
      <c r="E258" s="219"/>
      <c r="F258" s="183"/>
    </row>
    <row r="259" spans="1:6" ht="16.5" x14ac:dyDescent="0.25">
      <c r="B259" s="249" t="s">
        <v>428</v>
      </c>
      <c r="C259" s="229"/>
      <c r="D259" s="229"/>
      <c r="E259" s="220" t="s">
        <v>429</v>
      </c>
      <c r="F259" s="184"/>
    </row>
    <row r="260" spans="1:6" ht="16.5" x14ac:dyDescent="0.25">
      <c r="B260" s="185"/>
      <c r="C260" s="230"/>
      <c r="D260" s="230"/>
      <c r="E260" s="221"/>
      <c r="F260" s="184"/>
    </row>
    <row r="261" spans="1:6" ht="17.25" thickBot="1" x14ac:dyDescent="0.3">
      <c r="A261" s="181"/>
      <c r="B261" s="248" t="s">
        <v>430</v>
      </c>
      <c r="C261" s="231"/>
      <c r="D261" s="231"/>
      <c r="E261" s="222" t="s">
        <v>429</v>
      </c>
      <c r="F261" s="186"/>
    </row>
    <row r="262" spans="1:6" x14ac:dyDescent="0.25">
      <c r="F262" s="3"/>
    </row>
    <row r="263" spans="1:6" x14ac:dyDescent="0.25">
      <c r="F263" s="3"/>
    </row>
    <row r="264" spans="1:6" x14ac:dyDescent="0.25">
      <c r="F264" s="3"/>
    </row>
    <row r="265" spans="1:6" x14ac:dyDescent="0.25">
      <c r="F265" s="3"/>
    </row>
    <row r="266" spans="1:6" x14ac:dyDescent="0.25">
      <c r="F266" s="3"/>
    </row>
    <row r="267" spans="1:6" x14ac:dyDescent="0.25">
      <c r="F267" s="3"/>
    </row>
    <row r="268" spans="1:6" x14ac:dyDescent="0.25">
      <c r="F268" s="3"/>
    </row>
    <row r="269" spans="1:6" x14ac:dyDescent="0.25">
      <c r="F269" s="3"/>
    </row>
    <row r="270" spans="1:6" x14ac:dyDescent="0.25">
      <c r="F270" s="3"/>
    </row>
    <row r="271" spans="1:6" x14ac:dyDescent="0.25">
      <c r="F271" s="3"/>
    </row>
    <row r="272" spans="1:6" x14ac:dyDescent="0.25">
      <c r="F272" s="3"/>
    </row>
    <row r="273" spans="6:6" x14ac:dyDescent="0.25">
      <c r="F273" s="3"/>
    </row>
    <row r="274" spans="6:6" x14ac:dyDescent="0.25">
      <c r="F274" s="3"/>
    </row>
    <row r="275" spans="6:6" x14ac:dyDescent="0.25">
      <c r="F275" s="3"/>
    </row>
    <row r="276" spans="6:6" x14ac:dyDescent="0.25">
      <c r="F276" s="3"/>
    </row>
    <row r="277" spans="6:6" x14ac:dyDescent="0.25">
      <c r="F277" s="3"/>
    </row>
    <row r="278" spans="6:6" x14ac:dyDescent="0.25">
      <c r="F278" s="3"/>
    </row>
    <row r="279" spans="6:6" x14ac:dyDescent="0.25">
      <c r="F279" s="3"/>
    </row>
    <row r="280" spans="6:6" x14ac:dyDescent="0.25">
      <c r="F280" s="3"/>
    </row>
    <row r="281" spans="6:6" x14ac:dyDescent="0.25">
      <c r="F281" s="3"/>
    </row>
    <row r="282" spans="6:6" x14ac:dyDescent="0.25">
      <c r="F282" s="3"/>
    </row>
    <row r="283" spans="6:6" x14ac:dyDescent="0.25">
      <c r="F283" s="3"/>
    </row>
    <row r="284" spans="6:6" x14ac:dyDescent="0.25">
      <c r="F284" s="3"/>
    </row>
    <row r="285" spans="6:6" x14ac:dyDescent="0.25">
      <c r="F285" s="3"/>
    </row>
    <row r="286" spans="6:6" x14ac:dyDescent="0.25">
      <c r="F286" s="3"/>
    </row>
    <row r="287" spans="6:6" x14ac:dyDescent="0.25">
      <c r="F287" s="3"/>
    </row>
    <row r="288" spans="6:6" x14ac:dyDescent="0.25">
      <c r="F288" s="3"/>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E31" sqref="E31"/>
    </sheetView>
  </sheetViews>
  <sheetFormatPr defaultColWidth="8.85546875" defaultRowHeight="15" x14ac:dyDescent="0.25"/>
  <cols>
    <col min="1" max="1" width="20.7109375" style="49" customWidth="1"/>
    <col min="2" max="2" width="26.140625" style="49" customWidth="1"/>
    <col min="3" max="3" width="17" style="68" customWidth="1"/>
    <col min="4" max="16384" width="8.85546875" style="49"/>
  </cols>
  <sheetData>
    <row r="1" spans="1:3" ht="24" thickBot="1" x14ac:dyDescent="0.3">
      <c r="A1" s="583" t="s">
        <v>431</v>
      </c>
      <c r="B1" s="584"/>
    </row>
    <row r="2" spans="1:3" ht="18.75" x14ac:dyDescent="0.3">
      <c r="A2" s="175" t="s">
        <v>78</v>
      </c>
      <c r="B2" s="172" t="str">
        <f>'1.Budget Preparation Info'!B2</f>
        <v>2026/2027</v>
      </c>
    </row>
    <row r="3" spans="1:3" ht="18.75" x14ac:dyDescent="0.3">
      <c r="A3" s="176" t="s">
        <v>79</v>
      </c>
      <c r="B3" s="173" t="str">
        <f>'1.Budget Preparation Info'!B6</f>
        <v xml:space="preserve">Type School name </v>
      </c>
    </row>
    <row r="4" spans="1:3" ht="18.75" x14ac:dyDescent="0.3">
      <c r="A4" s="176" t="s">
        <v>111</v>
      </c>
      <c r="B4" s="173" t="str">
        <f>'1.Budget Preparation Info'!B7</f>
        <v>Type School address</v>
      </c>
    </row>
    <row r="5" spans="1:3" ht="18.75" x14ac:dyDescent="0.3">
      <c r="A5" s="176" t="s">
        <v>80</v>
      </c>
      <c r="B5" s="173" t="str">
        <f>'1.Budget Preparation Info'!B8</f>
        <v>Type School roll no.</v>
      </c>
    </row>
    <row r="6" spans="1:3" ht="19.5" thickBot="1" x14ac:dyDescent="0.35">
      <c r="A6" s="177" t="s">
        <v>432</v>
      </c>
      <c r="B6" s="174" t="str">
        <f>'1.Budget Preparation Info'!B3</f>
        <v>Community &amp; Comprehensive School: 
PPP School Budget</v>
      </c>
    </row>
    <row r="9" spans="1:3" s="2" customFormat="1" ht="15.75" x14ac:dyDescent="0.25">
      <c r="A9" s="66" t="s">
        <v>433</v>
      </c>
      <c r="B9" s="67"/>
      <c r="C9" s="69" t="s">
        <v>96</v>
      </c>
    </row>
    <row r="10" spans="1:3" s="2" customFormat="1" ht="15.75" x14ac:dyDescent="0.25">
      <c r="A10" s="50" t="s">
        <v>434</v>
      </c>
      <c r="B10" s="50"/>
      <c r="C10" s="261">
        <f>'1.Budget Preparation Info'!B51</f>
        <v>0</v>
      </c>
    </row>
    <row r="11" spans="1:3" s="2" customFormat="1" ht="15.75" x14ac:dyDescent="0.25">
      <c r="A11" s="50" t="s">
        <v>435</v>
      </c>
      <c r="B11" s="50"/>
      <c r="C11" s="261">
        <f>'1.Budget Preparation Info'!B52</f>
        <v>0</v>
      </c>
    </row>
    <row r="12" spans="1:3" s="2" customFormat="1" ht="15.75" x14ac:dyDescent="0.25">
      <c r="A12" s="50" t="s">
        <v>436</v>
      </c>
      <c r="B12" s="50"/>
      <c r="C12" s="262">
        <f>'1.Budget Preparation Info'!B53</f>
        <v>0</v>
      </c>
    </row>
    <row r="13" spans="1:3" s="2" customFormat="1" ht="15.75" x14ac:dyDescent="0.25">
      <c r="A13" s="50"/>
      <c r="B13" s="50"/>
      <c r="C13" s="75">
        <f>SUM(C10:C12)</f>
        <v>0</v>
      </c>
    </row>
    <row r="14" spans="1:3" s="2" customFormat="1" ht="15.75" x14ac:dyDescent="0.25">
      <c r="A14" s="50"/>
      <c r="B14" s="50"/>
      <c r="C14" s="72"/>
    </row>
    <row r="15" spans="1:3" s="2" customFormat="1" ht="15.75" x14ac:dyDescent="0.25">
      <c r="A15" s="66" t="s">
        <v>437</v>
      </c>
      <c r="B15" s="67"/>
      <c r="C15" s="73"/>
    </row>
    <row r="16" spans="1:3" s="2" customFormat="1" ht="15.75" x14ac:dyDescent="0.25">
      <c r="A16" s="50" t="s">
        <v>438</v>
      </c>
      <c r="B16" s="50"/>
      <c r="C16" s="261">
        <f>'1.Budget Preparation Info'!B57</f>
        <v>0</v>
      </c>
    </row>
    <row r="17" spans="1:3" s="2" customFormat="1" ht="15.75" x14ac:dyDescent="0.25">
      <c r="A17" s="50" t="s">
        <v>439</v>
      </c>
      <c r="B17" s="50"/>
      <c r="C17" s="70">
        <v>0</v>
      </c>
    </row>
    <row r="18" spans="1:3" s="2" customFormat="1" ht="15.75" x14ac:dyDescent="0.25">
      <c r="A18" s="50" t="s">
        <v>440</v>
      </c>
      <c r="B18" s="50"/>
      <c r="C18" s="71">
        <v>0</v>
      </c>
    </row>
    <row r="19" spans="1:3" s="2" customFormat="1" ht="15.75" x14ac:dyDescent="0.25">
      <c r="A19" s="50"/>
      <c r="B19" s="50"/>
      <c r="C19" s="75">
        <f>SUM(C16:C18)</f>
        <v>0</v>
      </c>
    </row>
    <row r="20" spans="1:3" s="2" customFormat="1" ht="15.75" x14ac:dyDescent="0.25">
      <c r="A20" s="50"/>
      <c r="B20" s="50"/>
      <c r="C20" s="70"/>
    </row>
    <row r="21" spans="1:3" s="2" customFormat="1" ht="15.75" x14ac:dyDescent="0.25">
      <c r="A21" s="66" t="s">
        <v>441</v>
      </c>
      <c r="B21" s="67"/>
      <c r="C21" s="73"/>
    </row>
    <row r="22" spans="1:3" s="2" customFormat="1" ht="15.75" x14ac:dyDescent="0.25">
      <c r="A22" s="50" t="s">
        <v>442</v>
      </c>
      <c r="B22" s="50"/>
      <c r="C22" s="261">
        <f>'1.Budget Preparation Info'!B61</f>
        <v>0</v>
      </c>
    </row>
    <row r="23" spans="1:3" s="2" customFormat="1" ht="15.75" x14ac:dyDescent="0.25">
      <c r="A23" s="50" t="s">
        <v>443</v>
      </c>
      <c r="B23" s="50"/>
      <c r="C23" s="70">
        <v>0</v>
      </c>
    </row>
    <row r="24" spans="1:3" s="2" customFormat="1" ht="15.75" x14ac:dyDescent="0.25">
      <c r="A24" s="50" t="s">
        <v>440</v>
      </c>
      <c r="B24" s="50"/>
      <c r="C24" s="71">
        <v>0</v>
      </c>
    </row>
    <row r="25" spans="1:3" s="2" customFormat="1" ht="15.75" x14ac:dyDescent="0.25">
      <c r="A25" s="50"/>
      <c r="B25" s="50"/>
      <c r="C25" s="75">
        <f>SUM(C22:C24)</f>
        <v>0</v>
      </c>
    </row>
    <row r="26" spans="1:3" s="2" customFormat="1" ht="15.75" x14ac:dyDescent="0.25">
      <c r="A26" s="50"/>
      <c r="B26" s="50"/>
      <c r="C26" s="72"/>
    </row>
    <row r="27" spans="1:3" s="2" customFormat="1" ht="16.5" thickBot="1" x14ac:dyDescent="0.3">
      <c r="A27" s="66" t="s">
        <v>444</v>
      </c>
      <c r="B27" s="67"/>
      <c r="C27" s="74">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activeCell="J14" sqref="J14"/>
    </sheetView>
  </sheetViews>
  <sheetFormatPr defaultRowHeight="15" x14ac:dyDescent="0.25"/>
  <cols>
    <col min="1" max="1" width="31.85546875" customWidth="1"/>
    <col min="2" max="2" width="33.42578125" customWidth="1"/>
  </cols>
  <sheetData>
    <row r="1" spans="1:3" ht="24" thickBot="1" x14ac:dyDescent="0.3">
      <c r="A1" s="568" t="s">
        <v>445</v>
      </c>
      <c r="B1" s="542"/>
      <c r="C1" s="542"/>
    </row>
    <row r="2" spans="1:3" ht="18.75" x14ac:dyDescent="0.3">
      <c r="A2" s="38" t="str">
        <f>'2.Budget Grant Calculation'!B2</f>
        <v>Budget Year:</v>
      </c>
      <c r="B2" s="172" t="str">
        <f>'1.Budget Preparation Info'!B2</f>
        <v>2026/2027</v>
      </c>
      <c r="C2" s="52"/>
    </row>
    <row r="3" spans="1:3" ht="18.75" x14ac:dyDescent="0.3">
      <c r="A3" s="38" t="str">
        <f>'2.Budget Grant Calculation'!B3</f>
        <v xml:space="preserve">School Name: </v>
      </c>
      <c r="B3" s="173" t="str">
        <f>'1.Budget Preparation Info'!B6</f>
        <v xml:space="preserve">Type School name </v>
      </c>
      <c r="C3" s="52"/>
    </row>
    <row r="4" spans="1:3" ht="18.75" x14ac:dyDescent="0.3">
      <c r="A4" s="38" t="s">
        <v>111</v>
      </c>
      <c r="B4" s="173" t="str">
        <f>'1.Budget Preparation Info'!B7</f>
        <v>Type School address</v>
      </c>
      <c r="C4" s="52"/>
    </row>
    <row r="5" spans="1:3" ht="18.75" x14ac:dyDescent="0.3">
      <c r="A5" s="38" t="str">
        <f>'2.Budget Grant Calculation'!B5</f>
        <v>Roll No.:</v>
      </c>
      <c r="B5" s="173" t="str">
        <f>'1.Budget Preparation Info'!B8</f>
        <v>Type School roll no.</v>
      </c>
      <c r="C5" s="52"/>
    </row>
    <row r="6" spans="1:3" ht="19.5" thickBot="1" x14ac:dyDescent="0.35">
      <c r="A6" s="39" t="str">
        <f>'2.Budget Grant Calculation'!B6</f>
        <v>School Type:</v>
      </c>
      <c r="B6" s="174" t="str">
        <f>'1.Budget Preparation Info'!B3</f>
        <v>Community &amp; Comprehensive School: 
PPP School Budget</v>
      </c>
      <c r="C6" s="53"/>
    </row>
    <row r="9" spans="1:3" ht="33" x14ac:dyDescent="0.35">
      <c r="A9" s="77" t="s">
        <v>446</v>
      </c>
      <c r="B9" s="81">
        <f>'4.Opening Bank Position'!C27</f>
        <v>0</v>
      </c>
    </row>
    <row r="10" spans="1:3" ht="21" x14ac:dyDescent="0.35">
      <c r="A10" s="77"/>
      <c r="B10" s="80"/>
    </row>
    <row r="11" spans="1:3" ht="21" x14ac:dyDescent="0.35">
      <c r="A11" s="77" t="s">
        <v>447</v>
      </c>
      <c r="B11" s="81">
        <f>'3.Income &amp; Expenditure Budget'!E101</f>
        <v>25297.67</v>
      </c>
      <c r="C11" s="319"/>
    </row>
    <row r="12" spans="1:3" ht="21" x14ac:dyDescent="0.35">
      <c r="A12" s="77"/>
      <c r="B12" s="80"/>
    </row>
    <row r="13" spans="1:3" ht="21" x14ac:dyDescent="0.35">
      <c r="A13" s="77" t="s">
        <v>448</v>
      </c>
      <c r="B13" s="81">
        <f>'3.Income &amp; Expenditure Budget'!E254</f>
        <v>6652.67</v>
      </c>
      <c r="C13" s="318"/>
    </row>
    <row r="14" spans="1:3" ht="21.75" thickBot="1" x14ac:dyDescent="0.4">
      <c r="A14" s="78"/>
      <c r="B14" s="80"/>
    </row>
    <row r="15" spans="1:3" ht="33" thickBot="1" x14ac:dyDescent="0.35">
      <c r="A15" s="79" t="s">
        <v>449</v>
      </c>
      <c r="B15" s="76">
        <f>B9+B11-B13</f>
        <v>18645</v>
      </c>
      <c r="C15" s="318"/>
    </row>
    <row r="19" spans="1:1" s="320" customFormat="1" ht="15.75" x14ac:dyDescent="0.25">
      <c r="A19" s="324" t="s">
        <v>112</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activeCell="C9" sqref="C9"/>
    </sheetView>
  </sheetViews>
  <sheetFormatPr defaultRowHeight="15" x14ac:dyDescent="0.25"/>
  <cols>
    <col min="1" max="1" width="22.85546875" customWidth="1"/>
    <col min="2" max="2" width="25.140625" bestFit="1" customWidth="1"/>
    <col min="3" max="3" width="34.7109375" customWidth="1"/>
    <col min="4" max="4" width="17.85546875" style="94" customWidth="1"/>
  </cols>
  <sheetData>
    <row r="1" spans="1:4" ht="23.25" thickBot="1" x14ac:dyDescent="0.35">
      <c r="A1" s="585" t="s">
        <v>450</v>
      </c>
      <c r="B1" s="555"/>
      <c r="C1" s="555"/>
    </row>
    <row r="2" spans="1:4" ht="18.75" x14ac:dyDescent="0.3">
      <c r="A2" s="172" t="s">
        <v>78</v>
      </c>
      <c r="B2" s="172" t="str">
        <f>'1.Budget Preparation Info'!B2</f>
        <v>2026/2027</v>
      </c>
      <c r="C2" s="178"/>
    </row>
    <row r="3" spans="1:4" ht="18.75" x14ac:dyDescent="0.3">
      <c r="A3" s="173" t="s">
        <v>79</v>
      </c>
      <c r="B3" s="173" t="str">
        <f>'1.Budget Preparation Info'!B6</f>
        <v xml:space="preserve">Type School name </v>
      </c>
      <c r="C3" s="36"/>
    </row>
    <row r="4" spans="1:4" ht="18.75" x14ac:dyDescent="0.3">
      <c r="A4" s="173" t="s">
        <v>111</v>
      </c>
      <c r="B4" s="173" t="str">
        <f>'1.Budget Preparation Info'!B7</f>
        <v>Type School address</v>
      </c>
      <c r="C4" s="36"/>
    </row>
    <row r="5" spans="1:4" ht="18.75" x14ac:dyDescent="0.3">
      <c r="A5" s="173" t="s">
        <v>80</v>
      </c>
      <c r="B5" s="173" t="str">
        <f>'1.Budget Preparation Info'!B8</f>
        <v>Type School roll no.</v>
      </c>
      <c r="C5" s="36"/>
    </row>
    <row r="6" spans="1:4" ht="19.5" thickBot="1" x14ac:dyDescent="0.35">
      <c r="A6" s="174" t="s">
        <v>432</v>
      </c>
      <c r="B6" s="174" t="str">
        <f>'1.Budget Preparation Info'!B3</f>
        <v>Community &amp; Comprehensive School: 
PPP School Budget</v>
      </c>
      <c r="C6" s="42"/>
    </row>
    <row r="9" spans="1:4" ht="18.75" x14ac:dyDescent="0.3">
      <c r="A9" s="84" t="s">
        <v>451</v>
      </c>
      <c r="B9" s="179" t="s">
        <v>452</v>
      </c>
      <c r="C9" s="179"/>
      <c r="D9" s="95"/>
    </row>
    <row r="10" spans="1:4" ht="18.75" x14ac:dyDescent="0.3">
      <c r="A10" s="93" t="s">
        <v>453</v>
      </c>
      <c r="B10" s="82"/>
      <c r="C10" s="82"/>
      <c r="D10" s="95"/>
    </row>
    <row r="11" spans="1:4" ht="19.5" thickBot="1" x14ac:dyDescent="0.35">
      <c r="A11" s="93"/>
      <c r="B11" s="82"/>
      <c r="C11" s="82"/>
      <c r="D11" s="95"/>
    </row>
    <row r="12" spans="1:4" ht="18.75" x14ac:dyDescent="0.3">
      <c r="A12" s="87" t="s">
        <v>454</v>
      </c>
      <c r="B12" s="88" t="s">
        <v>455</v>
      </c>
      <c r="C12" s="89"/>
      <c r="D12" s="96" t="s">
        <v>456</v>
      </c>
    </row>
    <row r="13" spans="1:4" ht="19.5" thickBot="1" x14ac:dyDescent="0.35">
      <c r="A13" s="86"/>
      <c r="B13" s="84"/>
      <c r="C13" s="83"/>
      <c r="D13" s="97" t="s">
        <v>96</v>
      </c>
    </row>
    <row r="14" spans="1:4" ht="18.75" x14ac:dyDescent="0.3">
      <c r="A14" s="86"/>
      <c r="B14" s="84">
        <v>3900</v>
      </c>
      <c r="C14" s="85" t="s">
        <v>457</v>
      </c>
      <c r="D14" s="98">
        <v>0</v>
      </c>
    </row>
    <row r="15" spans="1:4" ht="18.75" x14ac:dyDescent="0.3">
      <c r="A15" s="86"/>
      <c r="B15" s="84">
        <v>3901</v>
      </c>
      <c r="C15" s="85" t="s">
        <v>458</v>
      </c>
      <c r="D15" s="98"/>
    </row>
    <row r="16" spans="1:4" ht="18.75" x14ac:dyDescent="0.3">
      <c r="A16" s="86"/>
      <c r="B16" s="84">
        <v>3902</v>
      </c>
      <c r="C16" s="85" t="s">
        <v>459</v>
      </c>
      <c r="D16" s="99"/>
    </row>
    <row r="17" spans="1:4" ht="18.75" x14ac:dyDescent="0.3">
      <c r="A17" s="86"/>
      <c r="B17" s="84">
        <v>3903</v>
      </c>
      <c r="C17" s="85" t="s">
        <v>460</v>
      </c>
      <c r="D17" s="99"/>
    </row>
    <row r="18" spans="1:4" ht="18.75" x14ac:dyDescent="0.3">
      <c r="A18" s="86"/>
      <c r="B18" s="84">
        <v>3904</v>
      </c>
      <c r="C18" s="85" t="s">
        <v>461</v>
      </c>
      <c r="D18" s="99"/>
    </row>
    <row r="19" spans="1:4" ht="18.75" x14ac:dyDescent="0.3">
      <c r="A19" s="86"/>
      <c r="B19" s="84">
        <v>3907</v>
      </c>
      <c r="C19" s="85" t="s">
        <v>462</v>
      </c>
      <c r="D19" s="99"/>
    </row>
    <row r="20" spans="1:4" ht="18.75" x14ac:dyDescent="0.3">
      <c r="A20" s="86"/>
      <c r="B20" s="84"/>
      <c r="C20" s="85" t="s">
        <v>463</v>
      </c>
      <c r="D20" s="99"/>
    </row>
    <row r="21" spans="1:4" ht="18.75" x14ac:dyDescent="0.3">
      <c r="A21" s="86"/>
      <c r="B21" s="84"/>
      <c r="C21" s="85" t="s">
        <v>464</v>
      </c>
      <c r="D21" s="99"/>
    </row>
    <row r="22" spans="1:4" ht="19.5" thickBot="1" x14ac:dyDescent="0.35">
      <c r="A22" s="86"/>
      <c r="D22" s="100"/>
    </row>
    <row r="23" spans="1:4" ht="19.5" thickBot="1" x14ac:dyDescent="0.35">
      <c r="A23" s="90" t="s">
        <v>95</v>
      </c>
      <c r="B23" s="91"/>
      <c r="C23" s="92"/>
      <c r="D23" s="101">
        <f>SUM(D14:D22)</f>
        <v>0</v>
      </c>
    </row>
    <row r="24" spans="1:4" ht="18.75" x14ac:dyDescent="0.3">
      <c r="A24" s="86"/>
      <c r="B24" s="84"/>
      <c r="C24" s="83"/>
      <c r="D24" s="102"/>
    </row>
    <row r="25" spans="1:4" ht="18.75" x14ac:dyDescent="0.3">
      <c r="A25" s="90" t="s">
        <v>465</v>
      </c>
      <c r="B25" s="91"/>
      <c r="C25" s="92"/>
      <c r="D25" s="103"/>
    </row>
    <row r="26" spans="1:4" ht="18.75" x14ac:dyDescent="0.3">
      <c r="A26" s="86"/>
      <c r="B26" s="198" t="s">
        <v>466</v>
      </c>
      <c r="C26" s="85" t="s">
        <v>467</v>
      </c>
      <c r="D26" s="99">
        <v>0</v>
      </c>
    </row>
    <row r="27" spans="1:4" ht="18.75" x14ac:dyDescent="0.3">
      <c r="A27" s="86"/>
      <c r="B27" s="198" t="s">
        <v>466</v>
      </c>
      <c r="C27" s="85" t="s">
        <v>468</v>
      </c>
      <c r="D27" s="99"/>
    </row>
    <row r="28" spans="1:4" ht="18.75" x14ac:dyDescent="0.3">
      <c r="A28" s="86"/>
      <c r="B28" s="198" t="s">
        <v>466</v>
      </c>
      <c r="C28" s="85" t="s">
        <v>469</v>
      </c>
      <c r="D28" s="99"/>
    </row>
    <row r="29" spans="1:4" ht="18.75" x14ac:dyDescent="0.3">
      <c r="A29" s="86"/>
      <c r="B29" s="198" t="s">
        <v>466</v>
      </c>
      <c r="C29" s="85" t="s">
        <v>470</v>
      </c>
      <c r="D29" s="99"/>
    </row>
    <row r="30" spans="1:4" ht="18.75" x14ac:dyDescent="0.3">
      <c r="A30" s="86"/>
      <c r="B30" s="198" t="s">
        <v>466</v>
      </c>
      <c r="C30" s="85" t="s">
        <v>471</v>
      </c>
      <c r="D30" s="99"/>
    </row>
    <row r="31" spans="1:4" ht="18.75" x14ac:dyDescent="0.3">
      <c r="A31" s="86"/>
      <c r="B31" s="198" t="s">
        <v>466</v>
      </c>
      <c r="C31" s="85" t="s">
        <v>472</v>
      </c>
      <c r="D31" s="99"/>
    </row>
    <row r="32" spans="1:4" ht="18.75" x14ac:dyDescent="0.3">
      <c r="A32" s="86"/>
      <c r="B32" s="198" t="s">
        <v>466</v>
      </c>
      <c r="C32" s="85" t="s">
        <v>473</v>
      </c>
      <c r="D32" s="99"/>
    </row>
    <row r="33" spans="1:4" ht="18.75" x14ac:dyDescent="0.3">
      <c r="A33" s="86"/>
      <c r="B33" s="84">
        <v>1421</v>
      </c>
      <c r="C33" s="85" t="s">
        <v>474</v>
      </c>
      <c r="D33" s="99"/>
    </row>
    <row r="34" spans="1:4" ht="18.75" x14ac:dyDescent="0.3">
      <c r="A34" s="86"/>
      <c r="B34" s="84">
        <v>1461</v>
      </c>
      <c r="C34" s="85" t="s">
        <v>475</v>
      </c>
      <c r="D34" s="99"/>
    </row>
    <row r="35" spans="1:4" ht="19.5" thickBot="1" x14ac:dyDescent="0.35">
      <c r="A35" s="86"/>
      <c r="B35" s="84"/>
      <c r="C35" s="196"/>
      <c r="D35" s="197"/>
    </row>
    <row r="36" spans="1:4" ht="19.5" thickBot="1" x14ac:dyDescent="0.35">
      <c r="A36" s="90" t="s">
        <v>95</v>
      </c>
      <c r="B36" s="91"/>
      <c r="C36" s="92"/>
      <c r="D36" s="104">
        <f>SUM(D26:D35)</f>
        <v>0</v>
      </c>
    </row>
    <row r="37" spans="1:4" ht="19.5" thickBot="1" x14ac:dyDescent="0.35">
      <c r="A37" s="86"/>
      <c r="B37" s="84"/>
      <c r="C37" s="83"/>
      <c r="D37" s="105"/>
    </row>
    <row r="38" spans="1:4" ht="19.5" thickBot="1" x14ac:dyDescent="0.35">
      <c r="A38" s="90" t="s">
        <v>476</v>
      </c>
      <c r="B38" s="91"/>
      <c r="C38" s="92"/>
      <c r="D38" s="106">
        <f>D23-D36</f>
        <v>0</v>
      </c>
    </row>
    <row r="39" spans="1:4" ht="15.75" x14ac:dyDescent="0.25">
      <c r="A39" s="83"/>
      <c r="B39" s="83"/>
      <c r="C39" s="83"/>
      <c r="D39" s="105"/>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P297"/>
  <sheetViews>
    <sheetView zoomScaleNormal="100" workbookViewId="0">
      <selection activeCell="M269" sqref="M269"/>
    </sheetView>
  </sheetViews>
  <sheetFormatPr defaultColWidth="9.140625" defaultRowHeight="15.75" x14ac:dyDescent="0.25"/>
  <cols>
    <col min="1" max="1" width="16.28515625" style="19" customWidth="1"/>
    <col min="2" max="2" width="67.7109375" style="3" customWidth="1"/>
    <col min="3" max="3" width="20.140625" style="52" customWidth="1"/>
    <col min="4" max="15" width="11.28515625" style="51" customWidth="1"/>
    <col min="16" max="16384" width="9.140625" style="2"/>
  </cols>
  <sheetData>
    <row r="1" spans="1:15" ht="24" thickBot="1" x14ac:dyDescent="0.3">
      <c r="A1" s="568" t="s">
        <v>477</v>
      </c>
      <c r="B1" s="542"/>
      <c r="C1" s="542"/>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111</v>
      </c>
      <c r="B4" s="35" t="str">
        <f>'1.Budget Preparation Info'!B7</f>
        <v>Type School address</v>
      </c>
    </row>
    <row r="5" spans="1:15" ht="18.75" x14ac:dyDescent="0.3">
      <c r="A5" s="38" t="str">
        <f>'2.Budget Grant Calculation'!B5</f>
        <v>Roll No.:</v>
      </c>
      <c r="B5" s="35" t="str">
        <f>'1.Budget Preparation Info'!B8</f>
        <v>Type School roll no.</v>
      </c>
    </row>
    <row r="6" spans="1:15" ht="19.5" thickBot="1" x14ac:dyDescent="0.35">
      <c r="A6" s="39" t="str">
        <f>'2.Budget Grant Calculation'!B6</f>
        <v>School Type:</v>
      </c>
      <c r="B6" s="41" t="str">
        <f>'1.Budget Preparation Info'!B3</f>
        <v>Community &amp; Comprehensive School: 
PPP School Budget</v>
      </c>
      <c r="C6" s="53"/>
    </row>
    <row r="7" spans="1:15" x14ac:dyDescent="0.25">
      <c r="B7" s="37"/>
      <c r="C7" s="159" t="s">
        <v>112</v>
      </c>
      <c r="D7" s="160"/>
      <c r="E7" s="160"/>
      <c r="F7" s="160"/>
      <c r="G7" s="160"/>
      <c r="H7" s="160"/>
      <c r="I7" s="161"/>
      <c r="J7" s="161"/>
      <c r="K7" s="161"/>
      <c r="L7" s="161"/>
      <c r="M7" s="161"/>
    </row>
    <row r="8" spans="1:15" ht="16.5" thickBot="1" x14ac:dyDescent="0.3">
      <c r="A8" s="33" t="s">
        <v>113</v>
      </c>
      <c r="C8" s="162" t="s">
        <v>478</v>
      </c>
      <c r="D8" s="161"/>
      <c r="E8" s="161"/>
      <c r="F8" s="161"/>
      <c r="G8" s="161"/>
      <c r="H8" s="161"/>
      <c r="I8" s="161"/>
    </row>
    <row r="9" spans="1:15" ht="16.5" thickBot="1" x14ac:dyDescent="0.3">
      <c r="A9" s="21" t="s">
        <v>114</v>
      </c>
      <c r="B9" s="5" t="s">
        <v>115</v>
      </c>
      <c r="C9" s="54" t="s">
        <v>479</v>
      </c>
      <c r="D9" s="122" t="s">
        <v>480</v>
      </c>
      <c r="E9" s="122" t="s">
        <v>481</v>
      </c>
      <c r="F9" s="122" t="s">
        <v>482</v>
      </c>
      <c r="G9" s="122" t="s">
        <v>483</v>
      </c>
      <c r="H9" s="122" t="s">
        <v>484</v>
      </c>
      <c r="I9" s="122" t="s">
        <v>485</v>
      </c>
      <c r="J9" s="122" t="s">
        <v>486</v>
      </c>
      <c r="K9" s="122" t="s">
        <v>487</v>
      </c>
      <c r="L9" s="122" t="s">
        <v>488</v>
      </c>
      <c r="M9" s="122" t="s">
        <v>489</v>
      </c>
      <c r="N9" s="122" t="s">
        <v>490</v>
      </c>
      <c r="O9" s="122" t="s">
        <v>491</v>
      </c>
    </row>
    <row r="10" spans="1:15" ht="16.5" thickBot="1" x14ac:dyDescent="0.3">
      <c r="A10" s="562" t="s">
        <v>118</v>
      </c>
      <c r="B10" s="563"/>
      <c r="C10" s="567"/>
    </row>
    <row r="11" spans="1:15" x14ac:dyDescent="0.25">
      <c r="A11" s="22">
        <v>3010</v>
      </c>
      <c r="B11" s="8" t="s">
        <v>121</v>
      </c>
      <c r="C11" s="125">
        <f>'3.Income &amp; Expenditure Budget'!E12</f>
        <v>0</v>
      </c>
      <c r="D11" s="123"/>
      <c r="E11" s="123"/>
      <c r="F11" s="123"/>
      <c r="G11" s="123"/>
      <c r="H11" s="123"/>
      <c r="I11" s="123"/>
      <c r="J11" s="123"/>
      <c r="K11" s="123"/>
      <c r="L11" s="123"/>
      <c r="M11" s="123"/>
      <c r="N11" s="123"/>
      <c r="O11" s="123"/>
    </row>
    <row r="12" spans="1:15" ht="14.45" customHeight="1" x14ac:dyDescent="0.25">
      <c r="A12" s="23">
        <v>3020</v>
      </c>
      <c r="B12" s="9" t="s">
        <v>122</v>
      </c>
      <c r="C12" s="125">
        <f>'3.Income &amp; Expenditure Budget'!E13</f>
        <v>0</v>
      </c>
      <c r="D12" s="123"/>
      <c r="E12" s="123"/>
      <c r="F12" s="123"/>
      <c r="G12" s="123"/>
      <c r="H12" s="123"/>
      <c r="I12" s="123"/>
      <c r="J12" s="123"/>
      <c r="K12" s="123"/>
      <c r="L12" s="123"/>
      <c r="M12" s="123"/>
      <c r="N12" s="123"/>
      <c r="O12" s="123"/>
    </row>
    <row r="13" spans="1:15" ht="31.5" x14ac:dyDescent="0.25">
      <c r="A13" s="23">
        <v>3021</v>
      </c>
      <c r="B13" s="9" t="s">
        <v>124</v>
      </c>
      <c r="C13" s="125">
        <f>'3.Income &amp; Expenditure Budget'!E14</f>
        <v>0</v>
      </c>
      <c r="D13" s="123"/>
      <c r="E13" s="123"/>
      <c r="F13" s="123"/>
      <c r="G13" s="123"/>
      <c r="H13" s="123"/>
      <c r="I13" s="123"/>
      <c r="J13" s="123"/>
      <c r="K13" s="123"/>
      <c r="L13" s="123"/>
      <c r="M13" s="123"/>
      <c r="N13" s="123"/>
      <c r="O13" s="123"/>
    </row>
    <row r="14" spans="1:15" ht="14.45" customHeight="1" x14ac:dyDescent="0.25">
      <c r="A14" s="23">
        <v>3022</v>
      </c>
      <c r="B14" s="9" t="s">
        <v>492</v>
      </c>
      <c r="C14" s="125">
        <f>'3.Income &amp; Expenditure Budget'!E15</f>
        <v>0</v>
      </c>
      <c r="D14" s="123"/>
      <c r="E14" s="123"/>
      <c r="F14" s="123"/>
      <c r="G14" s="123"/>
      <c r="H14" s="123"/>
      <c r="I14" s="123"/>
      <c r="J14" s="123"/>
      <c r="K14" s="123"/>
      <c r="L14" s="123"/>
      <c r="M14" s="123"/>
      <c r="N14" s="123"/>
      <c r="O14" s="123"/>
    </row>
    <row r="15" spans="1:15" x14ac:dyDescent="0.25">
      <c r="A15" s="23">
        <v>3030</v>
      </c>
      <c r="B15" s="9" t="s">
        <v>108</v>
      </c>
      <c r="C15" s="125">
        <f>'3.Income &amp; Expenditure Budget'!E16</f>
        <v>0</v>
      </c>
      <c r="D15" s="123"/>
      <c r="E15" s="123"/>
      <c r="F15" s="123"/>
      <c r="G15" s="123"/>
      <c r="H15" s="123"/>
      <c r="I15" s="123"/>
      <c r="J15" s="123"/>
      <c r="K15" s="123"/>
      <c r="L15" s="123"/>
      <c r="M15" s="123"/>
      <c r="N15" s="123"/>
      <c r="O15" s="123"/>
    </row>
    <row r="16" spans="1:15" x14ac:dyDescent="0.25">
      <c r="A16" s="23">
        <v>3050</v>
      </c>
      <c r="B16" s="9" t="s">
        <v>127</v>
      </c>
      <c r="C16" s="125">
        <f>'3.Income &amp; Expenditure Budget'!E17</f>
        <v>18645</v>
      </c>
      <c r="D16" s="123"/>
      <c r="E16" s="123"/>
      <c r="F16" s="123"/>
      <c r="G16" s="123"/>
      <c r="H16" s="123"/>
      <c r="I16" s="123"/>
      <c r="J16" s="123"/>
      <c r="K16" s="123"/>
      <c r="L16" s="123"/>
      <c r="M16" s="123"/>
      <c r="N16" s="123"/>
      <c r="O16" s="123"/>
    </row>
    <row r="17" spans="1:16" x14ac:dyDescent="0.25">
      <c r="A17" s="23">
        <v>3100</v>
      </c>
      <c r="B17" s="9" t="s">
        <v>128</v>
      </c>
      <c r="C17" s="125">
        <f>'3.Income &amp; Expenditure Budget'!E18</f>
        <v>0</v>
      </c>
      <c r="D17" s="123"/>
      <c r="E17" s="123"/>
      <c r="F17" s="123"/>
      <c r="G17" s="123"/>
      <c r="H17" s="123"/>
      <c r="I17" s="123"/>
      <c r="J17" s="123"/>
      <c r="K17" s="123"/>
      <c r="L17" s="123"/>
      <c r="M17" s="123"/>
      <c r="N17" s="123"/>
      <c r="O17" s="123"/>
    </row>
    <row r="18" spans="1:16" x14ac:dyDescent="0.25">
      <c r="A18" s="23">
        <v>3130</v>
      </c>
      <c r="B18" s="9" t="s">
        <v>130</v>
      </c>
      <c r="C18" s="125">
        <f>'3.Income &amp; Expenditure Budget'!E19</f>
        <v>0</v>
      </c>
      <c r="D18" s="123"/>
      <c r="E18" s="123"/>
      <c r="F18" s="123"/>
      <c r="G18" s="123"/>
      <c r="H18" s="123"/>
      <c r="I18" s="123"/>
      <c r="J18" s="123"/>
      <c r="K18" s="123"/>
      <c r="L18" s="123"/>
      <c r="M18" s="123"/>
      <c r="N18" s="123"/>
      <c r="O18" s="123"/>
    </row>
    <row r="19" spans="1:16" x14ac:dyDescent="0.25">
      <c r="A19" s="23">
        <v>3140</v>
      </c>
      <c r="B19" s="9" t="s">
        <v>131</v>
      </c>
      <c r="C19" s="125">
        <f>'3.Income &amp; Expenditure Budget'!E20</f>
        <v>0</v>
      </c>
      <c r="D19" s="123"/>
      <c r="E19" s="123"/>
      <c r="F19" s="123"/>
      <c r="G19" s="123"/>
      <c r="H19" s="123"/>
      <c r="I19" s="123"/>
      <c r="J19" s="123"/>
      <c r="K19" s="123"/>
      <c r="L19" s="123"/>
      <c r="M19" s="123"/>
      <c r="N19" s="123"/>
      <c r="O19" s="123"/>
    </row>
    <row r="20" spans="1:16" x14ac:dyDescent="0.25">
      <c r="A20" s="23">
        <v>3151</v>
      </c>
      <c r="B20" s="9" t="s">
        <v>132</v>
      </c>
      <c r="C20" s="125">
        <f>'3.Income &amp; Expenditure Budget'!E21</f>
        <v>0</v>
      </c>
      <c r="D20" s="123"/>
      <c r="E20" s="123"/>
      <c r="F20" s="123"/>
      <c r="G20" s="123"/>
      <c r="H20" s="123"/>
      <c r="I20" s="123"/>
      <c r="J20" s="123"/>
      <c r="K20" s="123"/>
      <c r="L20" s="123"/>
      <c r="M20" s="123"/>
      <c r="N20" s="123"/>
      <c r="O20" s="123"/>
      <c r="P20" s="319"/>
    </row>
    <row r="21" spans="1:16" x14ac:dyDescent="0.25">
      <c r="A21" s="23">
        <v>3152</v>
      </c>
      <c r="B21" s="9" t="s">
        <v>133</v>
      </c>
      <c r="C21" s="125">
        <f>'3.Income &amp; Expenditure Budget'!E22</f>
        <v>4652.67</v>
      </c>
      <c r="D21" s="123"/>
      <c r="E21" s="123"/>
      <c r="F21" s="123"/>
      <c r="G21" s="123"/>
      <c r="H21" s="123"/>
      <c r="I21" s="123"/>
      <c r="J21" s="123"/>
      <c r="K21" s="123"/>
      <c r="L21" s="123"/>
      <c r="M21" s="123"/>
      <c r="N21" s="123"/>
      <c r="O21" s="123"/>
      <c r="P21" s="319"/>
    </row>
    <row r="22" spans="1:16" x14ac:dyDescent="0.25">
      <c r="A22" s="23">
        <v>3155</v>
      </c>
      <c r="B22" s="9" t="s">
        <v>134</v>
      </c>
      <c r="C22" s="125">
        <f>'3.Income &amp; Expenditure Budget'!E23</f>
        <v>0</v>
      </c>
      <c r="D22" s="123"/>
      <c r="E22" s="123"/>
      <c r="F22" s="123"/>
      <c r="G22" s="123"/>
      <c r="H22" s="123"/>
      <c r="I22" s="123"/>
      <c r="J22" s="123"/>
      <c r="K22" s="123"/>
      <c r="L22" s="123"/>
      <c r="M22" s="123"/>
      <c r="N22" s="123"/>
      <c r="O22" s="123"/>
    </row>
    <row r="23" spans="1:16" x14ac:dyDescent="0.25">
      <c r="A23" s="23">
        <v>3170</v>
      </c>
      <c r="B23" s="9" t="s">
        <v>135</v>
      </c>
      <c r="C23" s="125">
        <f>'3.Income &amp; Expenditure Budget'!E24</f>
        <v>0</v>
      </c>
      <c r="D23" s="123"/>
      <c r="E23" s="123"/>
      <c r="F23" s="123"/>
      <c r="G23" s="123"/>
      <c r="H23" s="123"/>
      <c r="I23" s="123"/>
      <c r="J23" s="123"/>
      <c r="K23" s="123"/>
      <c r="L23" s="123"/>
      <c r="M23" s="123"/>
      <c r="N23" s="123"/>
      <c r="O23" s="123"/>
    </row>
    <row r="24" spans="1:16" x14ac:dyDescent="0.25">
      <c r="A24" s="23">
        <v>3171</v>
      </c>
      <c r="B24" s="9" t="s">
        <v>136</v>
      </c>
      <c r="C24" s="125">
        <f>'3.Income &amp; Expenditure Budget'!E25</f>
        <v>0</v>
      </c>
      <c r="D24" s="123"/>
      <c r="E24" s="123"/>
      <c r="F24" s="123"/>
      <c r="G24" s="123"/>
      <c r="H24" s="123"/>
      <c r="I24" s="123"/>
      <c r="J24" s="123"/>
      <c r="K24" s="123"/>
      <c r="L24" s="123"/>
      <c r="M24" s="123"/>
      <c r="N24" s="123"/>
      <c r="O24" s="123"/>
    </row>
    <row r="25" spans="1:16" x14ac:dyDescent="0.25">
      <c r="A25" s="23">
        <v>3190</v>
      </c>
      <c r="B25" s="9" t="s">
        <v>138</v>
      </c>
      <c r="C25" s="125">
        <f>'3.Income &amp; Expenditure Budget'!E26</f>
        <v>0</v>
      </c>
      <c r="D25" s="123"/>
      <c r="E25" s="123"/>
      <c r="F25" s="123"/>
      <c r="G25" s="123"/>
      <c r="H25" s="123"/>
      <c r="I25" s="123"/>
      <c r="J25" s="123"/>
      <c r="K25" s="123"/>
      <c r="L25" s="123"/>
      <c r="M25" s="123"/>
      <c r="N25" s="123"/>
      <c r="O25" s="123"/>
    </row>
    <row r="26" spans="1:16" x14ac:dyDescent="0.25">
      <c r="A26" s="23">
        <v>3200</v>
      </c>
      <c r="B26" s="9" t="s">
        <v>139</v>
      </c>
      <c r="C26" s="125">
        <f>'3.Income &amp; Expenditure Budget'!E27</f>
        <v>0</v>
      </c>
      <c r="D26" s="123"/>
      <c r="E26" s="123"/>
      <c r="F26" s="123"/>
      <c r="G26" s="123"/>
      <c r="H26" s="123"/>
      <c r="I26" s="123"/>
      <c r="J26" s="123"/>
      <c r="K26" s="123"/>
      <c r="L26" s="123"/>
      <c r="M26" s="123"/>
      <c r="N26" s="123"/>
      <c r="O26" s="123"/>
    </row>
    <row r="27" spans="1:16" x14ac:dyDescent="0.25">
      <c r="A27" s="23">
        <v>3210</v>
      </c>
      <c r="B27" s="9" t="s">
        <v>140</v>
      </c>
      <c r="C27" s="125">
        <f>'3.Income &amp; Expenditure Budget'!E28</f>
        <v>0</v>
      </c>
      <c r="D27" s="123"/>
      <c r="E27" s="123"/>
      <c r="F27" s="123"/>
      <c r="G27" s="123"/>
      <c r="H27" s="123"/>
      <c r="I27" s="123"/>
      <c r="J27" s="123"/>
      <c r="K27" s="123"/>
      <c r="L27" s="123"/>
      <c r="M27" s="123"/>
      <c r="N27" s="123"/>
      <c r="O27" s="123"/>
    </row>
    <row r="28" spans="1:16" x14ac:dyDescent="0.25">
      <c r="A28" s="23">
        <v>3220</v>
      </c>
      <c r="B28" s="9" t="s">
        <v>141</v>
      </c>
      <c r="C28" s="125">
        <f>'3.Income &amp; Expenditure Budget'!E29</f>
        <v>0</v>
      </c>
      <c r="D28" s="123"/>
      <c r="E28" s="123"/>
      <c r="F28" s="123"/>
      <c r="G28" s="123"/>
      <c r="H28" s="123"/>
      <c r="I28" s="123"/>
      <c r="J28" s="123"/>
      <c r="K28" s="123"/>
      <c r="L28" s="123"/>
      <c r="M28" s="123"/>
      <c r="N28" s="123"/>
      <c r="O28" s="123"/>
    </row>
    <row r="29" spans="1:16" x14ac:dyDescent="0.25">
      <c r="A29" s="23">
        <v>3230</v>
      </c>
      <c r="B29" s="9" t="s">
        <v>142</v>
      </c>
      <c r="C29" s="125">
        <f>'3.Income &amp; Expenditure Budget'!E30</f>
        <v>2000</v>
      </c>
      <c r="D29" s="123"/>
      <c r="E29" s="123"/>
      <c r="F29" s="123"/>
      <c r="G29" s="123"/>
      <c r="H29" s="123"/>
      <c r="I29" s="123"/>
      <c r="J29" s="123"/>
      <c r="K29" s="123"/>
      <c r="L29" s="123"/>
      <c r="M29" s="123"/>
      <c r="N29" s="123"/>
      <c r="O29" s="123"/>
    </row>
    <row r="30" spans="1:16" x14ac:dyDescent="0.25">
      <c r="A30" s="23">
        <v>3240</v>
      </c>
      <c r="B30" s="9" t="s">
        <v>144</v>
      </c>
      <c r="C30" s="125">
        <f>'3.Income &amp; Expenditure Budget'!E31</f>
        <v>0</v>
      </c>
      <c r="D30" s="123"/>
      <c r="E30" s="123"/>
      <c r="F30" s="123"/>
      <c r="G30" s="123"/>
      <c r="H30" s="123"/>
      <c r="I30" s="123"/>
      <c r="J30" s="123"/>
      <c r="K30" s="123"/>
      <c r="L30" s="123"/>
      <c r="M30" s="123"/>
      <c r="N30" s="123"/>
      <c r="O30" s="123"/>
    </row>
    <row r="31" spans="1:16" x14ac:dyDescent="0.25">
      <c r="A31" s="23">
        <v>3245</v>
      </c>
      <c r="B31" s="9" t="s">
        <v>103</v>
      </c>
      <c r="C31" s="125">
        <f>'3.Income &amp; Expenditure Budget'!E32</f>
        <v>0</v>
      </c>
      <c r="D31" s="123"/>
      <c r="E31" s="123"/>
      <c r="F31" s="123"/>
      <c r="G31" s="123"/>
      <c r="H31" s="123"/>
      <c r="I31" s="123"/>
      <c r="J31" s="123"/>
      <c r="K31" s="123"/>
      <c r="L31" s="123"/>
      <c r="M31" s="123"/>
      <c r="N31" s="123"/>
      <c r="O31" s="123"/>
    </row>
    <row r="32" spans="1:16" x14ac:dyDescent="0.25">
      <c r="A32" s="23">
        <v>3255</v>
      </c>
      <c r="B32" s="9" t="s">
        <v>143</v>
      </c>
      <c r="C32" s="125">
        <f>'3.Income &amp; Expenditure Budget'!E33</f>
        <v>0</v>
      </c>
      <c r="D32" s="123"/>
      <c r="E32" s="123"/>
      <c r="F32" s="123"/>
      <c r="G32" s="123"/>
      <c r="H32" s="123"/>
      <c r="I32" s="123"/>
      <c r="J32" s="123"/>
      <c r="K32" s="123"/>
      <c r="L32" s="123"/>
      <c r="M32" s="123"/>
      <c r="N32" s="123"/>
      <c r="O32" s="123"/>
    </row>
    <row r="33" spans="1:16" x14ac:dyDescent="0.25">
      <c r="A33" s="23">
        <v>3260</v>
      </c>
      <c r="B33" s="9" t="s">
        <v>145</v>
      </c>
      <c r="C33" s="125">
        <f>'3.Income &amp; Expenditure Budget'!E34</f>
        <v>0</v>
      </c>
      <c r="D33" s="123"/>
      <c r="E33" s="123"/>
      <c r="F33" s="123"/>
      <c r="G33" s="123"/>
      <c r="H33" s="123"/>
      <c r="I33" s="123"/>
      <c r="J33" s="123"/>
      <c r="K33" s="123"/>
      <c r="L33" s="123"/>
      <c r="M33" s="123"/>
      <c r="N33" s="123"/>
      <c r="O33" s="123"/>
    </row>
    <row r="34" spans="1:16" x14ac:dyDescent="0.25">
      <c r="A34" s="23">
        <v>3270</v>
      </c>
      <c r="B34" s="9" t="s">
        <v>146</v>
      </c>
      <c r="C34" s="125">
        <f>'3.Income &amp; Expenditure Budget'!E35</f>
        <v>0</v>
      </c>
      <c r="D34" s="123"/>
      <c r="E34" s="123"/>
      <c r="F34" s="123"/>
      <c r="G34" s="123"/>
      <c r="H34" s="123"/>
      <c r="I34" s="123"/>
      <c r="J34" s="123"/>
      <c r="K34" s="123"/>
      <c r="L34" s="123"/>
      <c r="M34" s="123"/>
      <c r="N34" s="123"/>
      <c r="O34" s="123"/>
    </row>
    <row r="35" spans="1:16" x14ac:dyDescent="0.25">
      <c r="A35" s="23">
        <v>3275</v>
      </c>
      <c r="B35" s="9" t="s">
        <v>147</v>
      </c>
      <c r="C35" s="125">
        <f>'3.Income &amp; Expenditure Budget'!E36</f>
        <v>0</v>
      </c>
      <c r="D35" s="123"/>
      <c r="E35" s="123"/>
      <c r="F35" s="123"/>
      <c r="G35" s="123"/>
      <c r="H35" s="123"/>
      <c r="I35" s="123"/>
      <c r="J35" s="123"/>
      <c r="K35" s="123"/>
      <c r="L35" s="123"/>
      <c r="M35" s="123"/>
      <c r="N35" s="123"/>
      <c r="O35" s="123"/>
    </row>
    <row r="36" spans="1:16" x14ac:dyDescent="0.25">
      <c r="A36" s="23">
        <v>3276</v>
      </c>
      <c r="B36" s="9" t="s">
        <v>148</v>
      </c>
      <c r="C36" s="125">
        <f>'3.Income &amp; Expenditure Budget'!E37</f>
        <v>0</v>
      </c>
      <c r="D36" s="123"/>
      <c r="E36" s="123"/>
      <c r="F36" s="123"/>
      <c r="G36" s="123"/>
      <c r="H36" s="123"/>
      <c r="I36" s="123"/>
      <c r="J36" s="123"/>
      <c r="K36" s="123"/>
      <c r="L36" s="123"/>
      <c r="M36" s="123"/>
      <c r="N36" s="123"/>
      <c r="O36" s="123"/>
    </row>
    <row r="37" spans="1:16" x14ac:dyDescent="0.25">
      <c r="A37" s="23">
        <v>3277</v>
      </c>
      <c r="B37" s="9" t="s">
        <v>149</v>
      </c>
      <c r="C37" s="125">
        <f>'3.Income &amp; Expenditure Budget'!E38</f>
        <v>0</v>
      </c>
      <c r="D37" s="123"/>
      <c r="E37" s="123"/>
      <c r="F37" s="123"/>
      <c r="G37" s="123"/>
      <c r="H37" s="123"/>
      <c r="I37" s="123"/>
      <c r="J37" s="123"/>
      <c r="K37" s="123"/>
      <c r="L37" s="123"/>
      <c r="M37" s="123"/>
      <c r="N37" s="123"/>
      <c r="O37" s="123"/>
    </row>
    <row r="38" spans="1:16" x14ac:dyDescent="0.25">
      <c r="A38" s="23">
        <v>3290</v>
      </c>
      <c r="B38" s="9" t="s">
        <v>151</v>
      </c>
      <c r="C38" s="125">
        <f>'3.Income &amp; Expenditure Budget'!E39</f>
        <v>0</v>
      </c>
      <c r="D38" s="123"/>
      <c r="E38" s="123"/>
      <c r="F38" s="123"/>
      <c r="G38" s="123"/>
      <c r="H38" s="123"/>
      <c r="I38" s="123"/>
      <c r="J38" s="123"/>
      <c r="K38" s="123"/>
      <c r="L38" s="123"/>
      <c r="M38" s="123"/>
      <c r="N38" s="123"/>
      <c r="O38" s="123"/>
    </row>
    <row r="39" spans="1:16" x14ac:dyDescent="0.25">
      <c r="A39" s="23">
        <v>3292</v>
      </c>
      <c r="B39" s="9" t="s">
        <v>150</v>
      </c>
      <c r="C39" s="125">
        <f>'3.Income &amp; Expenditure Budget'!E40</f>
        <v>0</v>
      </c>
      <c r="D39" s="123"/>
      <c r="E39" s="123"/>
      <c r="F39" s="123"/>
      <c r="G39" s="123"/>
      <c r="H39" s="123"/>
      <c r="I39" s="123"/>
      <c r="J39" s="123"/>
      <c r="K39" s="123"/>
      <c r="L39" s="123"/>
      <c r="M39" s="123"/>
      <c r="N39" s="123"/>
      <c r="O39" s="123"/>
    </row>
    <row r="40" spans="1:16" x14ac:dyDescent="0.25">
      <c r="A40" s="43">
        <v>3293</v>
      </c>
      <c r="B40" s="9" t="s">
        <v>154</v>
      </c>
      <c r="C40" s="125">
        <f>'3.Income &amp; Expenditure Budget'!E41</f>
        <v>0</v>
      </c>
      <c r="D40" s="123"/>
      <c r="E40" s="123"/>
      <c r="F40" s="123"/>
      <c r="G40" s="123"/>
      <c r="H40" s="123"/>
      <c r="I40" s="123"/>
      <c r="J40" s="123"/>
      <c r="K40" s="123"/>
      <c r="L40" s="123"/>
      <c r="M40" s="123"/>
      <c r="N40" s="123"/>
      <c r="O40" s="123"/>
    </row>
    <row r="41" spans="1:16" ht="16.5" thickBot="1" x14ac:dyDescent="0.3">
      <c r="A41" s="24">
        <v>3294</v>
      </c>
      <c r="B41" s="10" t="s">
        <v>156</v>
      </c>
      <c r="C41" s="126">
        <f>'3.Income &amp; Expenditure Budget'!E42</f>
        <v>0</v>
      </c>
      <c r="D41" s="123"/>
      <c r="E41" s="123"/>
      <c r="F41" s="123"/>
      <c r="G41" s="123"/>
      <c r="H41" s="123"/>
      <c r="I41" s="123"/>
      <c r="J41" s="123"/>
      <c r="K41" s="123"/>
      <c r="L41" s="123"/>
      <c r="M41" s="123"/>
      <c r="N41" s="123"/>
      <c r="O41" s="123"/>
    </row>
    <row r="42" spans="1:16" ht="16.5" thickBot="1" x14ac:dyDescent="0.3">
      <c r="A42" s="25" t="s">
        <v>157</v>
      </c>
      <c r="B42" s="11"/>
      <c r="C42" s="55">
        <f>SUM(C11:C41)</f>
        <v>25297.67</v>
      </c>
      <c r="D42" s="108">
        <f t="shared" ref="D42:O42" si="0">SUM(D11:D41)</f>
        <v>0</v>
      </c>
      <c r="E42" s="108">
        <f t="shared" si="0"/>
        <v>0</v>
      </c>
      <c r="F42" s="108">
        <f t="shared" si="0"/>
        <v>0</v>
      </c>
      <c r="G42" s="108">
        <f t="shared" si="0"/>
        <v>0</v>
      </c>
      <c r="H42" s="108">
        <f t="shared" si="0"/>
        <v>0</v>
      </c>
      <c r="I42" s="108">
        <f t="shared" si="0"/>
        <v>0</v>
      </c>
      <c r="J42" s="108">
        <f t="shared" si="0"/>
        <v>0</v>
      </c>
      <c r="K42" s="108">
        <f t="shared" si="0"/>
        <v>0</v>
      </c>
      <c r="L42" s="108">
        <f t="shared" si="0"/>
        <v>0</v>
      </c>
      <c r="M42" s="108">
        <f t="shared" si="0"/>
        <v>0</v>
      </c>
      <c r="N42" s="108">
        <f t="shared" si="0"/>
        <v>0</v>
      </c>
      <c r="O42" s="108">
        <f t="shared" si="0"/>
        <v>0</v>
      </c>
      <c r="P42" s="319"/>
    </row>
    <row r="43" spans="1:16" ht="16.5" thickBot="1" x14ac:dyDescent="0.3">
      <c r="A43" s="20"/>
      <c r="B43" s="4"/>
      <c r="C43" s="56"/>
    </row>
    <row r="44" spans="1:16" ht="16.5" thickBot="1" x14ac:dyDescent="0.3">
      <c r="A44" s="565" t="s">
        <v>158</v>
      </c>
      <c r="B44" s="566"/>
      <c r="C44" s="567"/>
    </row>
    <row r="45" spans="1:16" x14ac:dyDescent="0.25">
      <c r="A45" s="22">
        <v>3295</v>
      </c>
      <c r="B45" s="128" t="s">
        <v>159</v>
      </c>
      <c r="C45" s="125">
        <f>'3.Income &amp; Expenditure Budget'!E46</f>
        <v>0</v>
      </c>
      <c r="D45" s="123"/>
      <c r="E45" s="123"/>
      <c r="F45" s="123"/>
      <c r="G45" s="123"/>
      <c r="H45" s="123"/>
      <c r="I45" s="123"/>
      <c r="J45" s="123"/>
      <c r="K45" s="123"/>
      <c r="L45" s="123"/>
      <c r="M45" s="123"/>
      <c r="N45" s="123"/>
      <c r="O45" s="123"/>
    </row>
    <row r="46" spans="1:16" x14ac:dyDescent="0.25">
      <c r="A46" s="23">
        <v>3296</v>
      </c>
      <c r="B46" s="129" t="s">
        <v>161</v>
      </c>
      <c r="C46" s="125">
        <f>'3.Income &amp; Expenditure Budget'!E47</f>
        <v>0</v>
      </c>
      <c r="D46" s="123"/>
      <c r="E46" s="123"/>
      <c r="F46" s="123"/>
      <c r="G46" s="123"/>
      <c r="H46" s="123"/>
      <c r="I46" s="123"/>
      <c r="J46" s="123"/>
      <c r="K46" s="123"/>
      <c r="L46" s="123"/>
      <c r="M46" s="123"/>
      <c r="N46" s="123"/>
      <c r="O46" s="123"/>
    </row>
    <row r="47" spans="1:16" x14ac:dyDescent="0.25">
      <c r="A47" s="23">
        <v>3297</v>
      </c>
      <c r="B47" s="129" t="s">
        <v>162</v>
      </c>
      <c r="C47" s="125">
        <f>'3.Income &amp; Expenditure Budget'!E48</f>
        <v>0</v>
      </c>
      <c r="D47" s="123"/>
      <c r="E47" s="123"/>
      <c r="F47" s="123"/>
      <c r="G47" s="123"/>
      <c r="H47" s="123"/>
      <c r="I47" s="123"/>
      <c r="J47" s="123"/>
      <c r="K47" s="123"/>
      <c r="L47" s="123"/>
      <c r="M47" s="123"/>
      <c r="N47" s="123"/>
      <c r="O47" s="123"/>
    </row>
    <row r="48" spans="1:16" x14ac:dyDescent="0.25">
      <c r="A48" s="23">
        <v>3298</v>
      </c>
      <c r="B48" s="129" t="s">
        <v>152</v>
      </c>
      <c r="C48" s="125">
        <f>'3.Income &amp; Expenditure Budget'!E49</f>
        <v>0</v>
      </c>
      <c r="D48" s="123"/>
      <c r="E48" s="123"/>
      <c r="F48" s="123"/>
      <c r="G48" s="123"/>
      <c r="H48" s="123"/>
      <c r="I48" s="123"/>
      <c r="J48" s="123"/>
      <c r="K48" s="123"/>
      <c r="L48" s="123"/>
      <c r="M48" s="123"/>
      <c r="N48" s="123"/>
      <c r="O48" s="123"/>
    </row>
    <row r="49" spans="1:15" ht="16.5" thickBot="1" x14ac:dyDescent="0.3">
      <c r="A49" s="45">
        <v>3299</v>
      </c>
      <c r="B49" s="130" t="s">
        <v>153</v>
      </c>
      <c r="C49" s="126">
        <f>'3.Income &amp; Expenditure Budget'!E50</f>
        <v>0</v>
      </c>
      <c r="D49" s="123"/>
      <c r="E49" s="123"/>
      <c r="F49" s="123"/>
      <c r="G49" s="123"/>
      <c r="H49" s="123"/>
      <c r="I49" s="123"/>
      <c r="J49" s="123"/>
      <c r="K49" s="123"/>
      <c r="L49" s="123"/>
      <c r="M49" s="123"/>
      <c r="N49" s="123"/>
      <c r="O49" s="123"/>
    </row>
    <row r="50" spans="1:15" ht="16.5" thickBot="1" x14ac:dyDescent="0.3">
      <c r="A50" s="562" t="s">
        <v>164</v>
      </c>
      <c r="B50" s="586"/>
      <c r="C50" s="55">
        <f>SUM(C45:C49)</f>
        <v>0</v>
      </c>
      <c r="D50" s="108">
        <f t="shared" ref="D50:O50" si="1">SUM(D45:D49)</f>
        <v>0</v>
      </c>
      <c r="E50" s="108">
        <f t="shared" si="1"/>
        <v>0</v>
      </c>
      <c r="F50" s="108">
        <f t="shared" si="1"/>
        <v>0</v>
      </c>
      <c r="G50" s="108">
        <f t="shared" si="1"/>
        <v>0</v>
      </c>
      <c r="H50" s="108">
        <f t="shared" si="1"/>
        <v>0</v>
      </c>
      <c r="I50" s="108">
        <f t="shared" si="1"/>
        <v>0</v>
      </c>
      <c r="J50" s="108">
        <f t="shared" si="1"/>
        <v>0</v>
      </c>
      <c r="K50" s="108">
        <f t="shared" si="1"/>
        <v>0</v>
      </c>
      <c r="L50" s="108">
        <f t="shared" si="1"/>
        <v>0</v>
      </c>
      <c r="M50" s="108">
        <f t="shared" si="1"/>
        <v>0</v>
      </c>
      <c r="N50" s="108">
        <f t="shared" si="1"/>
        <v>0</v>
      </c>
      <c r="O50" s="108">
        <f t="shared" si="1"/>
        <v>0</v>
      </c>
    </row>
    <row r="51" spans="1:15" ht="16.5" thickBot="1" x14ac:dyDescent="0.3">
      <c r="A51" s="27"/>
      <c r="B51" s="13"/>
      <c r="C51" s="57"/>
    </row>
    <row r="52" spans="1:15" ht="16.5" thickBot="1" x14ac:dyDescent="0.3">
      <c r="A52" s="562" t="s">
        <v>167</v>
      </c>
      <c r="B52" s="563"/>
      <c r="C52" s="567"/>
    </row>
    <row r="53" spans="1:15" x14ac:dyDescent="0.25">
      <c r="A53" s="23">
        <v>3300</v>
      </c>
      <c r="B53" s="9" t="s">
        <v>169</v>
      </c>
      <c r="C53" s="125">
        <f>'3.Income &amp; Expenditure Budget'!E54</f>
        <v>0</v>
      </c>
      <c r="D53" s="123"/>
      <c r="E53" s="123"/>
      <c r="F53" s="123"/>
      <c r="G53" s="123"/>
      <c r="H53" s="123"/>
      <c r="I53" s="123"/>
      <c r="J53" s="123"/>
      <c r="K53" s="123"/>
      <c r="L53" s="123"/>
      <c r="M53" s="123"/>
      <c r="N53" s="123"/>
      <c r="O53" s="123"/>
    </row>
    <row r="54" spans="1:15" x14ac:dyDescent="0.25">
      <c r="A54" s="23">
        <v>3310</v>
      </c>
      <c r="B54" s="9" t="s">
        <v>163</v>
      </c>
      <c r="C54" s="125">
        <f>'3.Income &amp; Expenditure Budget'!E55</f>
        <v>0</v>
      </c>
      <c r="D54" s="123"/>
      <c r="E54" s="123"/>
      <c r="F54" s="123"/>
      <c r="G54" s="123"/>
      <c r="H54" s="123"/>
      <c r="I54" s="123"/>
      <c r="J54" s="123"/>
      <c r="K54" s="123"/>
      <c r="L54" s="123"/>
      <c r="M54" s="123"/>
      <c r="N54" s="123"/>
      <c r="O54" s="123"/>
    </row>
    <row r="55" spans="1:15" x14ac:dyDescent="0.25">
      <c r="A55" s="23">
        <v>3330</v>
      </c>
      <c r="B55" s="9" t="s">
        <v>493</v>
      </c>
      <c r="C55" s="125">
        <f>'3.Income &amp; Expenditure Budget'!E56</f>
        <v>0</v>
      </c>
      <c r="D55" s="123"/>
      <c r="E55" s="123"/>
      <c r="F55" s="123"/>
      <c r="G55" s="123"/>
      <c r="H55" s="123"/>
      <c r="I55" s="123"/>
      <c r="J55" s="123"/>
      <c r="K55" s="123"/>
      <c r="L55" s="123"/>
      <c r="M55" s="123"/>
      <c r="N55" s="123"/>
      <c r="O55" s="123"/>
    </row>
    <row r="56" spans="1:15" x14ac:dyDescent="0.25">
      <c r="A56" s="23">
        <v>3335</v>
      </c>
      <c r="B56" s="9" t="s">
        <v>174</v>
      </c>
      <c r="C56" s="125">
        <f>'3.Income &amp; Expenditure Budget'!E57</f>
        <v>0</v>
      </c>
      <c r="D56" s="123"/>
      <c r="E56" s="123"/>
      <c r="F56" s="123"/>
      <c r="G56" s="123"/>
      <c r="H56" s="123"/>
      <c r="I56" s="123"/>
      <c r="J56" s="123"/>
      <c r="K56" s="123"/>
      <c r="L56" s="123"/>
      <c r="M56" s="123"/>
      <c r="N56" s="123"/>
      <c r="O56" s="123"/>
    </row>
    <row r="57" spans="1:15" x14ac:dyDescent="0.25">
      <c r="A57" s="23">
        <v>3350</v>
      </c>
      <c r="B57" s="9" t="s">
        <v>165</v>
      </c>
      <c r="C57" s="125">
        <f>'3.Income &amp; Expenditure Budget'!E58</f>
        <v>0</v>
      </c>
      <c r="D57" s="123"/>
      <c r="E57" s="123"/>
      <c r="F57" s="123"/>
      <c r="G57" s="123"/>
      <c r="H57" s="123"/>
      <c r="I57" s="123"/>
      <c r="J57" s="123"/>
      <c r="K57" s="123"/>
      <c r="L57" s="123"/>
      <c r="M57" s="123"/>
      <c r="N57" s="123"/>
      <c r="O57" s="123"/>
    </row>
    <row r="58" spans="1:15" x14ac:dyDescent="0.25">
      <c r="A58" s="23">
        <v>3370</v>
      </c>
      <c r="B58" s="9" t="s">
        <v>166</v>
      </c>
      <c r="C58" s="125">
        <f>'3.Income &amp; Expenditure Budget'!E59</f>
        <v>0</v>
      </c>
      <c r="D58" s="123"/>
      <c r="E58" s="123"/>
      <c r="F58" s="123"/>
      <c r="G58" s="123"/>
      <c r="H58" s="123"/>
      <c r="I58" s="123"/>
      <c r="J58" s="123"/>
      <c r="K58" s="123"/>
      <c r="L58" s="123"/>
      <c r="M58" s="123"/>
      <c r="N58" s="123"/>
      <c r="O58" s="123"/>
    </row>
    <row r="59" spans="1:15" x14ac:dyDescent="0.25">
      <c r="A59" s="23">
        <v>3375</v>
      </c>
      <c r="B59" s="9" t="s">
        <v>168</v>
      </c>
      <c r="C59" s="125">
        <f>'3.Income &amp; Expenditure Budget'!E60</f>
        <v>0</v>
      </c>
      <c r="D59" s="123"/>
      <c r="E59" s="123"/>
      <c r="F59" s="123"/>
      <c r="G59" s="123"/>
      <c r="H59" s="123"/>
      <c r="I59" s="123"/>
      <c r="J59" s="123"/>
      <c r="K59" s="123"/>
      <c r="L59" s="123"/>
      <c r="M59" s="123"/>
      <c r="N59" s="123"/>
      <c r="O59" s="123"/>
    </row>
    <row r="60" spans="1:15" x14ac:dyDescent="0.25">
      <c r="A60" s="23">
        <v>3380</v>
      </c>
      <c r="B60" s="9" t="s">
        <v>181</v>
      </c>
      <c r="C60" s="125">
        <f>'3.Income &amp; Expenditure Budget'!E61</f>
        <v>0</v>
      </c>
      <c r="D60" s="123"/>
      <c r="E60" s="123"/>
      <c r="F60" s="123"/>
      <c r="G60" s="123"/>
      <c r="H60" s="123"/>
      <c r="I60" s="123"/>
      <c r="J60" s="123"/>
      <c r="K60" s="123"/>
      <c r="L60" s="123"/>
      <c r="M60" s="123"/>
      <c r="N60" s="123"/>
      <c r="O60" s="123"/>
    </row>
    <row r="61" spans="1:15" x14ac:dyDescent="0.25">
      <c r="A61" s="23">
        <v>3390</v>
      </c>
      <c r="B61" s="9" t="s">
        <v>171</v>
      </c>
      <c r="C61" s="125">
        <f>'3.Income &amp; Expenditure Budget'!E62</f>
        <v>0</v>
      </c>
      <c r="D61" s="123"/>
      <c r="E61" s="123"/>
      <c r="F61" s="123"/>
      <c r="G61" s="123"/>
      <c r="H61" s="123"/>
      <c r="I61" s="123"/>
      <c r="J61" s="123"/>
      <c r="K61" s="123"/>
      <c r="L61" s="123"/>
      <c r="M61" s="123"/>
      <c r="N61" s="123"/>
      <c r="O61" s="123"/>
    </row>
    <row r="62" spans="1:15" x14ac:dyDescent="0.25">
      <c r="A62" s="23">
        <v>3395</v>
      </c>
      <c r="B62" s="9" t="s">
        <v>185</v>
      </c>
      <c r="C62" s="125">
        <f>'3.Income &amp; Expenditure Budget'!E63</f>
        <v>0</v>
      </c>
      <c r="D62" s="123"/>
      <c r="E62" s="123"/>
      <c r="F62" s="123"/>
      <c r="G62" s="123"/>
      <c r="H62" s="123"/>
      <c r="I62" s="123"/>
      <c r="J62" s="123"/>
      <c r="K62" s="123"/>
      <c r="L62" s="123"/>
      <c r="M62" s="123"/>
      <c r="N62" s="123"/>
      <c r="O62" s="123"/>
    </row>
    <row r="63" spans="1:15" x14ac:dyDescent="0.25">
      <c r="A63" s="23">
        <v>3410</v>
      </c>
      <c r="B63" s="9" t="s">
        <v>175</v>
      </c>
      <c r="C63" s="125">
        <f>'3.Income &amp; Expenditure Budget'!E64</f>
        <v>0</v>
      </c>
      <c r="D63" s="123"/>
      <c r="E63" s="123"/>
      <c r="F63" s="123"/>
      <c r="G63" s="123"/>
      <c r="H63" s="123"/>
      <c r="I63" s="123"/>
      <c r="J63" s="123"/>
      <c r="K63" s="123"/>
      <c r="L63" s="123"/>
      <c r="M63" s="123"/>
      <c r="N63" s="123"/>
      <c r="O63" s="123"/>
    </row>
    <row r="64" spans="1:15" x14ac:dyDescent="0.25">
      <c r="A64" s="23">
        <v>3420</v>
      </c>
      <c r="B64" s="9" t="s">
        <v>177</v>
      </c>
      <c r="C64" s="125">
        <f>'3.Income &amp; Expenditure Budget'!E65</f>
        <v>0</v>
      </c>
      <c r="D64" s="123"/>
      <c r="E64" s="123"/>
      <c r="F64" s="123"/>
      <c r="G64" s="123"/>
      <c r="H64" s="123"/>
      <c r="I64" s="123"/>
      <c r="J64" s="123"/>
      <c r="K64" s="123"/>
      <c r="L64" s="123"/>
      <c r="M64" s="123"/>
      <c r="N64" s="123"/>
      <c r="O64" s="123"/>
    </row>
    <row r="65" spans="1:15" x14ac:dyDescent="0.25">
      <c r="A65" s="23">
        <v>3430</v>
      </c>
      <c r="B65" s="9" t="s">
        <v>179</v>
      </c>
      <c r="C65" s="125">
        <f>'3.Income &amp; Expenditure Budget'!E66</f>
        <v>0</v>
      </c>
      <c r="D65" s="123"/>
      <c r="E65" s="123"/>
      <c r="F65" s="123"/>
      <c r="G65" s="123"/>
      <c r="H65" s="123"/>
      <c r="I65" s="123"/>
      <c r="J65" s="123"/>
      <c r="K65" s="123"/>
      <c r="L65" s="123"/>
      <c r="M65" s="123"/>
      <c r="N65" s="123"/>
      <c r="O65" s="123"/>
    </row>
    <row r="66" spans="1:15" x14ac:dyDescent="0.25">
      <c r="A66" s="23">
        <v>3440</v>
      </c>
      <c r="B66" s="9" t="s">
        <v>180</v>
      </c>
      <c r="C66" s="125">
        <f>'3.Income &amp; Expenditure Budget'!E67</f>
        <v>0</v>
      </c>
      <c r="D66" s="123"/>
      <c r="E66" s="123"/>
      <c r="F66" s="123"/>
      <c r="G66" s="123"/>
      <c r="H66" s="123"/>
      <c r="I66" s="123"/>
      <c r="J66" s="123"/>
      <c r="K66" s="123"/>
      <c r="L66" s="123"/>
      <c r="M66" s="123"/>
      <c r="N66" s="123"/>
      <c r="O66" s="123"/>
    </row>
    <row r="67" spans="1:15" x14ac:dyDescent="0.25">
      <c r="A67" s="23">
        <v>3450</v>
      </c>
      <c r="B67" s="9" t="s">
        <v>183</v>
      </c>
      <c r="C67" s="125">
        <f>'3.Income &amp; Expenditure Budget'!E68</f>
        <v>0</v>
      </c>
      <c r="D67" s="123"/>
      <c r="E67" s="123"/>
      <c r="F67" s="123"/>
      <c r="G67" s="123"/>
      <c r="H67" s="123"/>
      <c r="I67" s="123"/>
      <c r="J67" s="123"/>
      <c r="K67" s="123"/>
      <c r="L67" s="123"/>
      <c r="M67" s="123"/>
      <c r="N67" s="123"/>
      <c r="O67" s="123"/>
    </row>
    <row r="68" spans="1:15" x14ac:dyDescent="0.25">
      <c r="A68" s="23">
        <v>3460</v>
      </c>
      <c r="B68" s="9" t="s">
        <v>194</v>
      </c>
      <c r="C68" s="125">
        <f>'3.Income &amp; Expenditure Budget'!E69</f>
        <v>0</v>
      </c>
      <c r="D68" s="123"/>
      <c r="E68" s="123"/>
      <c r="F68" s="123"/>
      <c r="G68" s="123"/>
      <c r="H68" s="123"/>
      <c r="I68" s="123"/>
      <c r="J68" s="123"/>
      <c r="K68" s="123"/>
      <c r="L68" s="123"/>
      <c r="M68" s="123"/>
      <c r="N68" s="123"/>
      <c r="O68" s="123"/>
    </row>
    <row r="69" spans="1:15" x14ac:dyDescent="0.25">
      <c r="A69" s="23">
        <v>3490</v>
      </c>
      <c r="B69" s="9" t="s">
        <v>187</v>
      </c>
      <c r="C69" s="125">
        <f>'3.Income &amp; Expenditure Budget'!E70</f>
        <v>0</v>
      </c>
      <c r="D69" s="123"/>
      <c r="E69" s="123"/>
      <c r="F69" s="123"/>
      <c r="G69" s="123"/>
      <c r="H69" s="123"/>
      <c r="I69" s="123"/>
      <c r="J69" s="123"/>
      <c r="K69" s="123"/>
      <c r="L69" s="123"/>
      <c r="M69" s="123"/>
      <c r="N69" s="123"/>
      <c r="O69" s="123"/>
    </row>
    <row r="70" spans="1:15" x14ac:dyDescent="0.25">
      <c r="A70" s="23">
        <v>3495</v>
      </c>
      <c r="B70" s="9" t="s">
        <v>189</v>
      </c>
      <c r="C70" s="125">
        <f>'3.Income &amp; Expenditure Budget'!E71</f>
        <v>0</v>
      </c>
      <c r="D70" s="123"/>
      <c r="E70" s="123"/>
      <c r="F70" s="123"/>
      <c r="G70" s="123"/>
      <c r="H70" s="123"/>
      <c r="I70" s="123"/>
      <c r="J70" s="123"/>
      <c r="K70" s="123"/>
      <c r="L70" s="123"/>
      <c r="M70" s="123"/>
      <c r="N70" s="123"/>
      <c r="O70" s="123"/>
    </row>
    <row r="71" spans="1:15" x14ac:dyDescent="0.25">
      <c r="A71" s="23">
        <v>3500</v>
      </c>
      <c r="B71" s="9" t="s">
        <v>191</v>
      </c>
      <c r="C71" s="125">
        <f>'3.Income &amp; Expenditure Budget'!E72</f>
        <v>0</v>
      </c>
      <c r="D71" s="123"/>
      <c r="E71" s="123"/>
      <c r="F71" s="123"/>
      <c r="G71" s="123"/>
      <c r="H71" s="123"/>
      <c r="I71" s="123"/>
      <c r="J71" s="123"/>
      <c r="K71" s="123"/>
      <c r="L71" s="123"/>
      <c r="M71" s="123"/>
      <c r="N71" s="123"/>
      <c r="O71" s="123"/>
    </row>
    <row r="72" spans="1:15" x14ac:dyDescent="0.25">
      <c r="A72" s="23">
        <v>3510</v>
      </c>
      <c r="B72" s="9" t="s">
        <v>199</v>
      </c>
      <c r="C72" s="125">
        <f>'3.Income &amp; Expenditure Budget'!E73</f>
        <v>0</v>
      </c>
      <c r="D72" s="123"/>
      <c r="E72" s="123"/>
      <c r="F72" s="123"/>
      <c r="G72" s="123"/>
      <c r="H72" s="123"/>
      <c r="I72" s="123"/>
      <c r="J72" s="123"/>
      <c r="K72" s="123"/>
      <c r="L72" s="123"/>
      <c r="M72" s="123"/>
      <c r="N72" s="123"/>
      <c r="O72" s="123"/>
    </row>
    <row r="73" spans="1:15" x14ac:dyDescent="0.25">
      <c r="A73" s="23">
        <v>3511</v>
      </c>
      <c r="B73" s="9" t="s">
        <v>201</v>
      </c>
      <c r="C73" s="125">
        <f>'3.Income &amp; Expenditure Budget'!E74</f>
        <v>0</v>
      </c>
      <c r="D73" s="123"/>
      <c r="E73" s="123"/>
      <c r="F73" s="123"/>
      <c r="G73" s="123"/>
      <c r="H73" s="123"/>
      <c r="I73" s="123"/>
      <c r="J73" s="123"/>
      <c r="K73" s="123"/>
      <c r="L73" s="123"/>
      <c r="M73" s="123"/>
      <c r="N73" s="123"/>
      <c r="O73" s="123"/>
    </row>
    <row r="74" spans="1:15" x14ac:dyDescent="0.25">
      <c r="A74" s="23">
        <v>3520</v>
      </c>
      <c r="B74" s="9" t="s">
        <v>193</v>
      </c>
      <c r="C74" s="125">
        <f>'3.Income &amp; Expenditure Budget'!E75</f>
        <v>0</v>
      </c>
      <c r="D74" s="123"/>
      <c r="E74" s="123"/>
      <c r="F74" s="123"/>
      <c r="G74" s="123"/>
      <c r="H74" s="123"/>
      <c r="I74" s="123"/>
      <c r="J74" s="123"/>
      <c r="K74" s="123"/>
      <c r="L74" s="123"/>
      <c r="M74" s="123"/>
      <c r="N74" s="123"/>
      <c r="O74" s="123"/>
    </row>
    <row r="75" spans="1:15" x14ac:dyDescent="0.25">
      <c r="A75" s="23">
        <v>3530</v>
      </c>
      <c r="B75" s="9" t="s">
        <v>195</v>
      </c>
      <c r="C75" s="125">
        <f>'3.Income &amp; Expenditure Budget'!E76</f>
        <v>0</v>
      </c>
      <c r="D75" s="123"/>
      <c r="E75" s="123"/>
      <c r="F75" s="123"/>
      <c r="G75" s="123"/>
      <c r="H75" s="123"/>
      <c r="I75" s="123"/>
      <c r="J75" s="123"/>
      <c r="K75" s="123"/>
      <c r="L75" s="123"/>
      <c r="M75" s="123"/>
      <c r="N75" s="123"/>
      <c r="O75" s="123"/>
    </row>
    <row r="76" spans="1:15" x14ac:dyDescent="0.25">
      <c r="A76" s="23">
        <v>3531</v>
      </c>
      <c r="B76" s="9" t="s">
        <v>196</v>
      </c>
      <c r="C76" s="125">
        <f>'3.Income &amp; Expenditure Budget'!E77</f>
        <v>0</v>
      </c>
      <c r="D76" s="123"/>
      <c r="E76" s="123"/>
      <c r="F76" s="123"/>
      <c r="G76" s="123"/>
      <c r="H76" s="123"/>
      <c r="I76" s="123"/>
      <c r="J76" s="123"/>
      <c r="K76" s="123"/>
      <c r="L76" s="123"/>
      <c r="M76" s="123"/>
      <c r="N76" s="123"/>
      <c r="O76" s="123"/>
    </row>
    <row r="77" spans="1:15" x14ac:dyDescent="0.25">
      <c r="A77" s="23">
        <v>3535</v>
      </c>
      <c r="B77" s="9" t="s">
        <v>197</v>
      </c>
      <c r="C77" s="125">
        <f>'3.Income &amp; Expenditure Budget'!E78</f>
        <v>0</v>
      </c>
      <c r="D77" s="123"/>
      <c r="E77" s="123"/>
      <c r="F77" s="123"/>
      <c r="G77" s="123"/>
      <c r="H77" s="123"/>
      <c r="I77" s="123"/>
      <c r="J77" s="123"/>
      <c r="K77" s="123"/>
      <c r="L77" s="123"/>
      <c r="M77" s="123"/>
      <c r="N77" s="123"/>
      <c r="O77" s="123"/>
    </row>
    <row r="78" spans="1:15" x14ac:dyDescent="0.25">
      <c r="A78" s="23">
        <v>3540</v>
      </c>
      <c r="B78" s="9" t="s">
        <v>198</v>
      </c>
      <c r="C78" s="125">
        <f>'3.Income &amp; Expenditure Budget'!E79</f>
        <v>0</v>
      </c>
      <c r="D78" s="123"/>
      <c r="E78" s="123"/>
      <c r="F78" s="123"/>
      <c r="G78" s="123"/>
      <c r="H78" s="123"/>
      <c r="I78" s="123"/>
      <c r="J78" s="123"/>
      <c r="K78" s="123"/>
      <c r="L78" s="123"/>
      <c r="M78" s="123"/>
      <c r="N78" s="123"/>
      <c r="O78" s="123"/>
    </row>
    <row r="79" spans="1:15" x14ac:dyDescent="0.25">
      <c r="A79" s="23">
        <v>3545</v>
      </c>
      <c r="B79" s="9" t="s">
        <v>213</v>
      </c>
      <c r="C79" s="125">
        <f>'3.Income &amp; Expenditure Budget'!E80</f>
        <v>0</v>
      </c>
      <c r="D79" s="123"/>
      <c r="E79" s="123"/>
      <c r="F79" s="123"/>
      <c r="G79" s="123"/>
      <c r="H79" s="123"/>
      <c r="I79" s="123"/>
      <c r="J79" s="123"/>
      <c r="K79" s="123"/>
      <c r="L79" s="123"/>
      <c r="M79" s="123"/>
      <c r="N79" s="123"/>
      <c r="O79" s="123"/>
    </row>
    <row r="80" spans="1:15" x14ac:dyDescent="0.25">
      <c r="A80" s="23">
        <v>3550</v>
      </c>
      <c r="B80" s="9" t="s">
        <v>203</v>
      </c>
      <c r="C80" s="125">
        <f>'3.Income &amp; Expenditure Budget'!E81</f>
        <v>0</v>
      </c>
      <c r="D80" s="123"/>
      <c r="E80" s="123"/>
      <c r="F80" s="123"/>
      <c r="G80" s="123"/>
      <c r="H80" s="123"/>
      <c r="I80" s="123"/>
      <c r="J80" s="123"/>
      <c r="K80" s="123"/>
      <c r="L80" s="123"/>
      <c r="M80" s="123"/>
      <c r="N80" s="123"/>
      <c r="O80" s="123"/>
    </row>
    <row r="81" spans="1:15" x14ac:dyDescent="0.25">
      <c r="A81" s="23">
        <v>3570</v>
      </c>
      <c r="B81" s="9" t="s">
        <v>205</v>
      </c>
      <c r="C81" s="125">
        <f>'3.Income &amp; Expenditure Budget'!E82</f>
        <v>0</v>
      </c>
      <c r="D81" s="123"/>
      <c r="E81" s="123"/>
      <c r="F81" s="123"/>
      <c r="G81" s="123"/>
      <c r="H81" s="123"/>
      <c r="I81" s="123"/>
      <c r="J81" s="123"/>
      <c r="K81" s="123"/>
      <c r="L81" s="123"/>
      <c r="M81" s="123"/>
      <c r="N81" s="123"/>
      <c r="O81" s="123"/>
    </row>
    <row r="82" spans="1:15" x14ac:dyDescent="0.25">
      <c r="A82" s="23">
        <v>3572</v>
      </c>
      <c r="B82" s="9" t="s">
        <v>207</v>
      </c>
      <c r="C82" s="125">
        <f>'3.Income &amp; Expenditure Budget'!E83</f>
        <v>0</v>
      </c>
      <c r="D82" s="123"/>
      <c r="E82" s="123"/>
      <c r="F82" s="123"/>
      <c r="G82" s="123"/>
      <c r="H82" s="123"/>
      <c r="I82" s="123"/>
      <c r="J82" s="123"/>
      <c r="K82" s="123"/>
      <c r="L82" s="123"/>
      <c r="M82" s="123"/>
      <c r="N82" s="123"/>
      <c r="O82" s="123"/>
    </row>
    <row r="83" spans="1:15" x14ac:dyDescent="0.25">
      <c r="A83" s="23">
        <v>3573</v>
      </c>
      <c r="B83" s="9" t="s">
        <v>215</v>
      </c>
      <c r="C83" s="125">
        <f>'3.Income &amp; Expenditure Budget'!E84</f>
        <v>0</v>
      </c>
      <c r="D83" s="123"/>
      <c r="E83" s="123"/>
      <c r="F83" s="123"/>
      <c r="G83" s="123"/>
      <c r="H83" s="123"/>
      <c r="I83" s="123"/>
      <c r="J83" s="123"/>
      <c r="K83" s="123"/>
      <c r="L83" s="123"/>
      <c r="M83" s="123"/>
      <c r="N83" s="123"/>
      <c r="O83" s="123"/>
    </row>
    <row r="84" spans="1:15" x14ac:dyDescent="0.25">
      <c r="A84" s="23">
        <v>3574</v>
      </c>
      <c r="B84" s="9" t="s">
        <v>210</v>
      </c>
      <c r="C84" s="125">
        <f>'3.Income &amp; Expenditure Budget'!E85</f>
        <v>0</v>
      </c>
      <c r="D84" s="123"/>
      <c r="E84" s="123"/>
      <c r="F84" s="123"/>
      <c r="G84" s="123"/>
      <c r="H84" s="123"/>
      <c r="I84" s="123"/>
      <c r="J84" s="123"/>
      <c r="K84" s="123"/>
      <c r="L84" s="123"/>
      <c r="M84" s="123"/>
      <c r="N84" s="123"/>
      <c r="O84" s="123"/>
    </row>
    <row r="85" spans="1:15" x14ac:dyDescent="0.25">
      <c r="A85" s="23">
        <v>3575</v>
      </c>
      <c r="B85" s="9" t="s">
        <v>212</v>
      </c>
      <c r="C85" s="125">
        <f>'3.Income &amp; Expenditure Budget'!E86</f>
        <v>0</v>
      </c>
      <c r="D85" s="123"/>
      <c r="E85" s="123"/>
      <c r="F85" s="123"/>
      <c r="G85" s="123"/>
      <c r="H85" s="123"/>
      <c r="I85" s="123"/>
      <c r="J85" s="123"/>
      <c r="K85" s="123"/>
      <c r="L85" s="123"/>
      <c r="M85" s="123"/>
      <c r="N85" s="123"/>
      <c r="O85" s="123"/>
    </row>
    <row r="86" spans="1:15" ht="16.5" thickBot="1" x14ac:dyDescent="0.3">
      <c r="A86" s="24">
        <v>3580</v>
      </c>
      <c r="B86" s="10" t="s">
        <v>219</v>
      </c>
      <c r="C86" s="126">
        <f>'3.Income &amp; Expenditure Budget'!E87</f>
        <v>0</v>
      </c>
      <c r="D86" s="123"/>
      <c r="E86" s="123"/>
      <c r="F86" s="123"/>
      <c r="G86" s="123"/>
      <c r="H86" s="123"/>
      <c r="I86" s="123"/>
      <c r="J86" s="123"/>
      <c r="K86" s="123"/>
      <c r="L86" s="123"/>
      <c r="M86" s="123"/>
      <c r="N86" s="123"/>
      <c r="O86" s="123"/>
    </row>
    <row r="87" spans="1:15" ht="16.5" thickBot="1" x14ac:dyDescent="0.3">
      <c r="A87" s="25" t="s">
        <v>222</v>
      </c>
      <c r="B87" s="109"/>
      <c r="C87" s="55">
        <f>SUM(C53:C86)</f>
        <v>0</v>
      </c>
      <c r="D87" s="108">
        <f t="shared" ref="D87:O87" si="2">SUM(D53:D86)</f>
        <v>0</v>
      </c>
      <c r="E87" s="108">
        <f t="shared" si="2"/>
        <v>0</v>
      </c>
      <c r="F87" s="108">
        <f t="shared" si="2"/>
        <v>0</v>
      </c>
      <c r="G87" s="108">
        <f t="shared" si="2"/>
        <v>0</v>
      </c>
      <c r="H87" s="108">
        <f t="shared" si="2"/>
        <v>0</v>
      </c>
      <c r="I87" s="108">
        <f t="shared" si="2"/>
        <v>0</v>
      </c>
      <c r="J87" s="108">
        <f t="shared" si="2"/>
        <v>0</v>
      </c>
      <c r="K87" s="108">
        <f t="shared" si="2"/>
        <v>0</v>
      </c>
      <c r="L87" s="108">
        <f t="shared" si="2"/>
        <v>0</v>
      </c>
      <c r="M87" s="108">
        <f t="shared" si="2"/>
        <v>0</v>
      </c>
      <c r="N87" s="108">
        <f t="shared" si="2"/>
        <v>0</v>
      </c>
      <c r="O87" s="108">
        <f t="shared" si="2"/>
        <v>0</v>
      </c>
    </row>
    <row r="88" spans="1:15" ht="16.5" thickBot="1" x14ac:dyDescent="0.3">
      <c r="A88" s="23"/>
      <c r="B88" s="9"/>
      <c r="C88" s="57"/>
    </row>
    <row r="89" spans="1:15" ht="16.5" thickBot="1" x14ac:dyDescent="0.3">
      <c r="A89" s="562" t="s">
        <v>225</v>
      </c>
      <c r="B89" s="563"/>
      <c r="C89" s="567"/>
    </row>
    <row r="90" spans="1:15" x14ac:dyDescent="0.25">
      <c r="A90" s="22">
        <v>3650</v>
      </c>
      <c r="B90" s="8" t="s">
        <v>216</v>
      </c>
      <c r="C90" s="125">
        <f>'3.Income &amp; Expenditure Budget'!E91</f>
        <v>0</v>
      </c>
      <c r="D90" s="123"/>
      <c r="E90" s="123"/>
      <c r="F90" s="123"/>
      <c r="G90" s="123"/>
      <c r="H90" s="123"/>
      <c r="I90" s="123"/>
      <c r="J90" s="123"/>
      <c r="K90" s="123"/>
      <c r="L90" s="123"/>
      <c r="M90" s="123"/>
      <c r="N90" s="123"/>
      <c r="O90" s="123"/>
    </row>
    <row r="91" spans="1:15" x14ac:dyDescent="0.25">
      <c r="A91" s="23">
        <v>3700</v>
      </c>
      <c r="B91" s="9" t="s">
        <v>217</v>
      </c>
      <c r="C91" s="125">
        <f>'3.Income &amp; Expenditure Budget'!E92</f>
        <v>0</v>
      </c>
      <c r="D91" s="123"/>
      <c r="E91" s="123"/>
      <c r="F91" s="123"/>
      <c r="G91" s="123"/>
      <c r="H91" s="123"/>
      <c r="I91" s="123"/>
      <c r="J91" s="123"/>
      <c r="K91" s="123"/>
      <c r="L91" s="123"/>
      <c r="M91" s="123"/>
      <c r="N91" s="123"/>
      <c r="O91" s="123"/>
    </row>
    <row r="92" spans="1:15" x14ac:dyDescent="0.25">
      <c r="A92" s="23">
        <v>3770</v>
      </c>
      <c r="B92" s="9" t="s">
        <v>218</v>
      </c>
      <c r="C92" s="125">
        <f>'3.Income &amp; Expenditure Budget'!E93</f>
        <v>0</v>
      </c>
      <c r="D92" s="123"/>
      <c r="E92" s="123"/>
      <c r="F92" s="123"/>
      <c r="G92" s="123"/>
      <c r="H92" s="123"/>
      <c r="I92" s="123"/>
      <c r="J92" s="123"/>
      <c r="K92" s="123"/>
      <c r="L92" s="123"/>
      <c r="M92" s="123"/>
      <c r="N92" s="123"/>
      <c r="O92" s="123"/>
    </row>
    <row r="93" spans="1:15" x14ac:dyDescent="0.25">
      <c r="A93" s="23">
        <v>3800</v>
      </c>
      <c r="B93" s="9" t="s">
        <v>221</v>
      </c>
      <c r="C93" s="125">
        <f>'3.Income &amp; Expenditure Budget'!E94</f>
        <v>0</v>
      </c>
      <c r="D93" s="123"/>
      <c r="E93" s="123"/>
      <c r="F93" s="123"/>
      <c r="G93" s="123"/>
      <c r="H93" s="123"/>
      <c r="I93" s="123"/>
      <c r="J93" s="123"/>
      <c r="K93" s="123"/>
      <c r="L93" s="123"/>
      <c r="M93" s="123"/>
      <c r="N93" s="123"/>
      <c r="O93" s="123"/>
    </row>
    <row r="94" spans="1:15" x14ac:dyDescent="0.25">
      <c r="A94" s="23">
        <v>3850</v>
      </c>
      <c r="B94" s="9" t="s">
        <v>223</v>
      </c>
      <c r="C94" s="125">
        <f>'3.Income &amp; Expenditure Budget'!E95</f>
        <v>0</v>
      </c>
      <c r="D94" s="123"/>
      <c r="E94" s="123"/>
      <c r="F94" s="123"/>
      <c r="G94" s="123"/>
      <c r="H94" s="123"/>
      <c r="I94" s="123"/>
      <c r="J94" s="123"/>
      <c r="K94" s="123"/>
      <c r="L94" s="123"/>
      <c r="M94" s="123"/>
      <c r="N94" s="123"/>
      <c r="O94" s="123"/>
    </row>
    <row r="95" spans="1:15" x14ac:dyDescent="0.25">
      <c r="A95" s="23">
        <v>3851</v>
      </c>
      <c r="B95" s="9" t="s">
        <v>224</v>
      </c>
      <c r="C95" s="125">
        <f>'3.Income &amp; Expenditure Budget'!E96</f>
        <v>0</v>
      </c>
      <c r="D95" s="123"/>
      <c r="E95" s="123"/>
      <c r="F95" s="123"/>
      <c r="G95" s="123"/>
      <c r="H95" s="123"/>
      <c r="I95" s="123"/>
      <c r="J95" s="123"/>
      <c r="K95" s="123"/>
      <c r="L95" s="123"/>
      <c r="M95" s="123"/>
      <c r="N95" s="123"/>
      <c r="O95" s="123"/>
    </row>
    <row r="96" spans="1:15" x14ac:dyDescent="0.25">
      <c r="A96" s="23">
        <v>3852</v>
      </c>
      <c r="B96" s="9" t="s">
        <v>226</v>
      </c>
      <c r="C96" s="125">
        <f>'3.Income &amp; Expenditure Budget'!E97</f>
        <v>0</v>
      </c>
      <c r="D96" s="123"/>
      <c r="E96" s="123"/>
      <c r="F96" s="123"/>
      <c r="G96" s="123"/>
      <c r="H96" s="123"/>
      <c r="I96" s="123"/>
      <c r="J96" s="123"/>
      <c r="K96" s="123"/>
      <c r="L96" s="123"/>
      <c r="M96" s="123"/>
      <c r="N96" s="123"/>
      <c r="O96" s="123"/>
    </row>
    <row r="97" spans="1:16" ht="16.5" thickBot="1" x14ac:dyDescent="0.3">
      <c r="A97" s="24">
        <v>3853</v>
      </c>
      <c r="B97" s="10" t="s">
        <v>227</v>
      </c>
      <c r="C97" s="126">
        <f>'3.Income &amp; Expenditure Budget'!E98</f>
        <v>0</v>
      </c>
      <c r="D97" s="123"/>
      <c r="E97" s="123"/>
      <c r="F97" s="123"/>
      <c r="G97" s="123"/>
      <c r="H97" s="123"/>
      <c r="I97" s="123"/>
      <c r="J97" s="123"/>
      <c r="K97" s="123"/>
      <c r="L97" s="123"/>
      <c r="M97" s="123"/>
      <c r="N97" s="123"/>
      <c r="O97" s="123"/>
    </row>
    <row r="98" spans="1:16" ht="16.5" thickBot="1" x14ac:dyDescent="0.3">
      <c r="A98" s="28" t="s">
        <v>230</v>
      </c>
      <c r="B98" s="110"/>
      <c r="C98" s="55">
        <f t="shared" ref="C98:O98" si="3">SUM(C90:C97)</f>
        <v>0</v>
      </c>
      <c r="D98" s="108">
        <f t="shared" si="3"/>
        <v>0</v>
      </c>
      <c r="E98" s="108">
        <f t="shared" si="3"/>
        <v>0</v>
      </c>
      <c r="F98" s="108">
        <f t="shared" si="3"/>
        <v>0</v>
      </c>
      <c r="G98" s="108">
        <f t="shared" si="3"/>
        <v>0</v>
      </c>
      <c r="H98" s="108">
        <f t="shared" si="3"/>
        <v>0</v>
      </c>
      <c r="I98" s="108">
        <f t="shared" si="3"/>
        <v>0</v>
      </c>
      <c r="J98" s="108">
        <f t="shared" si="3"/>
        <v>0</v>
      </c>
      <c r="K98" s="108">
        <f t="shared" si="3"/>
        <v>0</v>
      </c>
      <c r="L98" s="108">
        <f t="shared" si="3"/>
        <v>0</v>
      </c>
      <c r="M98" s="108">
        <f t="shared" si="3"/>
        <v>0</v>
      </c>
      <c r="N98" s="108">
        <f t="shared" si="3"/>
        <v>0</v>
      </c>
      <c r="O98" s="108">
        <f t="shared" si="3"/>
        <v>0</v>
      </c>
    </row>
    <row r="99" spans="1:16" ht="16.5" thickBot="1" x14ac:dyDescent="0.3">
      <c r="A99" s="29"/>
      <c r="B99" s="15"/>
      <c r="C99" s="112"/>
      <c r="D99" s="114"/>
      <c r="E99" s="114"/>
      <c r="F99" s="114"/>
      <c r="G99" s="114"/>
      <c r="H99" s="114"/>
      <c r="I99" s="114"/>
      <c r="J99" s="114"/>
      <c r="K99" s="114"/>
      <c r="L99" s="114"/>
      <c r="M99" s="114"/>
      <c r="N99" s="114"/>
      <c r="O99" s="114"/>
    </row>
    <row r="100" spans="1:16" ht="16.5" thickBot="1" x14ac:dyDescent="0.3">
      <c r="A100" s="571" t="s">
        <v>231</v>
      </c>
      <c r="B100" s="563"/>
      <c r="C100" s="111">
        <f>C42+C50+C87+C98</f>
        <v>25297.67</v>
      </c>
      <c r="D100" s="113">
        <f t="shared" ref="D100:O100" si="4">D42+D50+D87+D98</f>
        <v>0</v>
      </c>
      <c r="E100" s="113">
        <f t="shared" si="4"/>
        <v>0</v>
      </c>
      <c r="F100" s="113">
        <f t="shared" si="4"/>
        <v>0</v>
      </c>
      <c r="G100" s="113">
        <f t="shared" si="4"/>
        <v>0</v>
      </c>
      <c r="H100" s="113">
        <f t="shared" si="4"/>
        <v>0</v>
      </c>
      <c r="I100" s="113">
        <f t="shared" si="4"/>
        <v>0</v>
      </c>
      <c r="J100" s="113">
        <f t="shared" si="4"/>
        <v>0</v>
      </c>
      <c r="K100" s="113">
        <f t="shared" si="4"/>
        <v>0</v>
      </c>
      <c r="L100" s="113">
        <f t="shared" si="4"/>
        <v>0</v>
      </c>
      <c r="M100" s="113">
        <f t="shared" si="4"/>
        <v>0</v>
      </c>
      <c r="N100" s="113">
        <f t="shared" si="4"/>
        <v>0</v>
      </c>
      <c r="O100" s="113">
        <f t="shared" si="4"/>
        <v>0</v>
      </c>
      <c r="P100" s="319"/>
    </row>
    <row r="101" spans="1:16" ht="16.5" thickBot="1" x14ac:dyDescent="0.3">
      <c r="A101" s="29"/>
      <c r="B101" s="15"/>
      <c r="C101" s="58"/>
    </row>
    <row r="102" spans="1:16" ht="16.5" thickBot="1" x14ac:dyDescent="0.3">
      <c r="A102" s="30"/>
      <c r="B102" s="16" t="s">
        <v>232</v>
      </c>
      <c r="C102" s="59"/>
    </row>
    <row r="103" spans="1:16" ht="16.5" thickBot="1" x14ac:dyDescent="0.3">
      <c r="A103" s="31"/>
      <c r="B103" s="17"/>
    </row>
    <row r="104" spans="1:16" ht="16.5" thickBot="1" x14ac:dyDescent="0.3">
      <c r="A104" s="572" t="s">
        <v>233</v>
      </c>
      <c r="B104" s="575"/>
      <c r="C104" s="577"/>
    </row>
    <row r="105" spans="1:16" x14ac:dyDescent="0.25">
      <c r="A105" s="22">
        <v>4110</v>
      </c>
      <c r="B105" s="8" t="s">
        <v>234</v>
      </c>
      <c r="C105" s="125">
        <f>'3.Income &amp; Expenditure Budget'!E106</f>
        <v>0</v>
      </c>
      <c r="D105" s="123"/>
      <c r="E105" s="123"/>
      <c r="F105" s="123"/>
      <c r="G105" s="123"/>
      <c r="H105" s="123"/>
      <c r="I105" s="123"/>
      <c r="J105" s="123"/>
      <c r="K105" s="123"/>
      <c r="L105" s="123"/>
      <c r="M105" s="123"/>
      <c r="N105" s="123"/>
      <c r="O105" s="123"/>
    </row>
    <row r="106" spans="1:16" x14ac:dyDescent="0.25">
      <c r="A106" s="23">
        <v>4111</v>
      </c>
      <c r="B106" s="9" t="s">
        <v>236</v>
      </c>
      <c r="C106" s="125">
        <f>'3.Income &amp; Expenditure Budget'!E107</f>
        <v>0</v>
      </c>
      <c r="D106" s="123"/>
      <c r="E106" s="123"/>
      <c r="F106" s="123"/>
      <c r="G106" s="123"/>
      <c r="H106" s="123"/>
      <c r="I106" s="123"/>
      <c r="J106" s="123"/>
      <c r="K106" s="123"/>
      <c r="L106" s="123"/>
      <c r="M106" s="123"/>
      <c r="N106" s="123"/>
      <c r="O106" s="123"/>
    </row>
    <row r="107" spans="1:16" x14ac:dyDescent="0.25">
      <c r="A107" s="23">
        <v>4112</v>
      </c>
      <c r="B107" s="9" t="s">
        <v>238</v>
      </c>
      <c r="C107" s="125">
        <f>'3.Income &amp; Expenditure Budget'!E108</f>
        <v>0</v>
      </c>
      <c r="D107" s="123"/>
      <c r="E107" s="123"/>
      <c r="F107" s="123"/>
      <c r="G107" s="123"/>
      <c r="H107" s="123"/>
      <c r="I107" s="123"/>
      <c r="J107" s="123"/>
      <c r="K107" s="123"/>
      <c r="L107" s="123"/>
      <c r="M107" s="123"/>
      <c r="N107" s="123"/>
      <c r="O107" s="123"/>
    </row>
    <row r="108" spans="1:16" x14ac:dyDescent="0.25">
      <c r="A108" s="23">
        <v>4113</v>
      </c>
      <c r="B108" s="44" t="s">
        <v>240</v>
      </c>
      <c r="C108" s="125">
        <f>'3.Income &amp; Expenditure Budget'!E109</f>
        <v>4652.67</v>
      </c>
      <c r="D108" s="123"/>
      <c r="E108" s="123"/>
      <c r="F108" s="123"/>
      <c r="G108" s="123"/>
      <c r="H108" s="123"/>
      <c r="I108" s="123"/>
      <c r="J108" s="123"/>
      <c r="K108" s="123"/>
      <c r="L108" s="123"/>
      <c r="M108" s="123"/>
      <c r="N108" s="123"/>
      <c r="O108" s="123"/>
      <c r="P108" s="319"/>
    </row>
    <row r="109" spans="1:16" x14ac:dyDescent="0.25">
      <c r="A109" s="23">
        <v>4150</v>
      </c>
      <c r="B109" s="9" t="s">
        <v>242</v>
      </c>
      <c r="C109" s="125">
        <f>'3.Income &amp; Expenditure Budget'!E110</f>
        <v>0</v>
      </c>
      <c r="D109" s="123"/>
      <c r="E109" s="123"/>
      <c r="F109" s="123"/>
      <c r="G109" s="123"/>
      <c r="H109" s="123"/>
      <c r="I109" s="123"/>
      <c r="J109" s="123"/>
      <c r="K109" s="123"/>
      <c r="L109" s="123"/>
      <c r="M109" s="123"/>
      <c r="N109" s="123"/>
      <c r="O109" s="123"/>
    </row>
    <row r="110" spans="1:16" x14ac:dyDescent="0.25">
      <c r="A110" s="23">
        <v>4155</v>
      </c>
      <c r="B110" s="9" t="s">
        <v>244</v>
      </c>
      <c r="C110" s="125">
        <f>'3.Income &amp; Expenditure Budget'!E111</f>
        <v>0</v>
      </c>
      <c r="D110" s="123"/>
      <c r="E110" s="123"/>
      <c r="F110" s="123"/>
      <c r="G110" s="123"/>
      <c r="H110" s="123"/>
      <c r="I110" s="123"/>
      <c r="J110" s="123"/>
      <c r="K110" s="123"/>
      <c r="L110" s="123"/>
      <c r="M110" s="123"/>
      <c r="N110" s="123"/>
      <c r="O110" s="123"/>
    </row>
    <row r="111" spans="1:16" x14ac:dyDescent="0.25">
      <c r="A111" s="23">
        <v>4170</v>
      </c>
      <c r="B111" s="9" t="s">
        <v>246</v>
      </c>
      <c r="C111" s="125">
        <f>'3.Income &amp; Expenditure Budget'!E112</f>
        <v>0</v>
      </c>
      <c r="D111" s="123"/>
      <c r="E111" s="123"/>
      <c r="F111" s="123"/>
      <c r="G111" s="123"/>
      <c r="H111" s="123"/>
      <c r="I111" s="123"/>
      <c r="J111" s="123"/>
      <c r="K111" s="123"/>
      <c r="L111" s="123"/>
      <c r="M111" s="123"/>
      <c r="N111" s="123"/>
      <c r="O111" s="123"/>
    </row>
    <row r="112" spans="1:16" x14ac:dyDescent="0.25">
      <c r="A112" s="23">
        <v>4180</v>
      </c>
      <c r="B112" s="9" t="s">
        <v>247</v>
      </c>
      <c r="C112" s="125">
        <f>'3.Income &amp; Expenditure Budget'!E113</f>
        <v>0</v>
      </c>
      <c r="D112" s="123"/>
      <c r="E112" s="123"/>
      <c r="F112" s="123"/>
      <c r="G112" s="123"/>
      <c r="H112" s="123"/>
      <c r="I112" s="123"/>
      <c r="J112" s="123"/>
      <c r="K112" s="123"/>
      <c r="L112" s="123"/>
      <c r="M112" s="123"/>
      <c r="N112" s="123"/>
      <c r="O112" s="123"/>
    </row>
    <row r="113" spans="1:16" x14ac:dyDescent="0.25">
      <c r="A113" s="23">
        <v>4181</v>
      </c>
      <c r="B113" s="9" t="s">
        <v>248</v>
      </c>
      <c r="C113" s="125">
        <f>'3.Income &amp; Expenditure Budget'!E114</f>
        <v>0</v>
      </c>
      <c r="D113" s="123"/>
      <c r="E113" s="123"/>
      <c r="F113" s="123"/>
      <c r="G113" s="123"/>
      <c r="H113" s="123"/>
      <c r="I113" s="123"/>
      <c r="J113" s="123"/>
      <c r="K113" s="123"/>
      <c r="L113" s="123"/>
      <c r="M113" s="123"/>
      <c r="N113" s="123"/>
      <c r="O113" s="123"/>
    </row>
    <row r="114" spans="1:16" x14ac:dyDescent="0.25">
      <c r="A114" s="23">
        <v>4190</v>
      </c>
      <c r="B114" s="9" t="s">
        <v>249</v>
      </c>
      <c r="C114" s="125">
        <f>'3.Income &amp; Expenditure Budget'!E115</f>
        <v>0</v>
      </c>
      <c r="D114" s="123"/>
      <c r="E114" s="123"/>
      <c r="F114" s="123"/>
      <c r="G114" s="123"/>
      <c r="H114" s="123"/>
      <c r="I114" s="123"/>
      <c r="J114" s="123"/>
      <c r="K114" s="123"/>
      <c r="L114" s="123"/>
      <c r="M114" s="123"/>
      <c r="N114" s="123"/>
      <c r="O114" s="123"/>
    </row>
    <row r="115" spans="1:16" x14ac:dyDescent="0.25">
      <c r="A115" s="23">
        <v>4191</v>
      </c>
      <c r="B115" s="9" t="s">
        <v>250</v>
      </c>
      <c r="C115" s="125">
        <f>'3.Income &amp; Expenditure Budget'!E116</f>
        <v>0</v>
      </c>
      <c r="D115" s="123"/>
      <c r="E115" s="123"/>
      <c r="F115" s="123"/>
      <c r="G115" s="123"/>
      <c r="H115" s="123"/>
      <c r="I115" s="123"/>
      <c r="J115" s="123"/>
      <c r="K115" s="123"/>
      <c r="L115" s="123"/>
      <c r="M115" s="123"/>
      <c r="N115" s="123"/>
      <c r="O115" s="123"/>
    </row>
    <row r="116" spans="1:16" x14ac:dyDescent="0.25">
      <c r="A116" s="23">
        <v>4196</v>
      </c>
      <c r="B116" s="9" t="s">
        <v>252</v>
      </c>
      <c r="C116" s="125">
        <f>'3.Income &amp; Expenditure Budget'!E117</f>
        <v>0</v>
      </c>
      <c r="D116" s="123"/>
      <c r="E116" s="123"/>
      <c r="F116" s="123"/>
      <c r="G116" s="123"/>
      <c r="H116" s="123"/>
      <c r="I116" s="123"/>
      <c r="J116" s="123"/>
      <c r="K116" s="123"/>
      <c r="L116" s="123"/>
      <c r="M116" s="123"/>
      <c r="N116" s="123"/>
      <c r="O116" s="123"/>
    </row>
    <row r="117" spans="1:16" x14ac:dyDescent="0.25">
      <c r="A117" s="23">
        <v>4198</v>
      </c>
      <c r="B117" s="9" t="s">
        <v>253</v>
      </c>
      <c r="C117" s="125">
        <f>'3.Income &amp; Expenditure Budget'!E118</f>
        <v>0</v>
      </c>
      <c r="D117" s="123"/>
      <c r="E117" s="123"/>
      <c r="F117" s="123"/>
      <c r="G117" s="123"/>
      <c r="H117" s="123"/>
      <c r="I117" s="123"/>
      <c r="J117" s="123"/>
      <c r="K117" s="123"/>
      <c r="L117" s="123"/>
      <c r="M117" s="123"/>
      <c r="N117" s="123"/>
      <c r="O117" s="123"/>
    </row>
    <row r="118" spans="1:16" x14ac:dyDescent="0.25">
      <c r="A118" s="26">
        <v>4199</v>
      </c>
      <c r="B118" s="9" t="s">
        <v>254</v>
      </c>
      <c r="C118" s="126">
        <f>'3.Income &amp; Expenditure Budget'!E119</f>
        <v>0</v>
      </c>
      <c r="D118" s="123"/>
      <c r="E118" s="123"/>
      <c r="F118" s="123"/>
      <c r="G118" s="123"/>
      <c r="H118" s="123"/>
      <c r="I118" s="123"/>
      <c r="J118" s="123"/>
      <c r="K118" s="123"/>
      <c r="L118" s="123"/>
      <c r="M118" s="123"/>
      <c r="N118" s="123"/>
      <c r="O118" s="123"/>
    </row>
    <row r="119" spans="1:16" x14ac:dyDescent="0.25">
      <c r="A119" s="340">
        <v>4200</v>
      </c>
      <c r="B119" s="9" t="s">
        <v>256</v>
      </c>
      <c r="C119" s="330">
        <f>'3.Income &amp; Expenditure Budget'!E120</f>
        <v>0</v>
      </c>
      <c r="D119" s="123"/>
      <c r="E119" s="123"/>
      <c r="F119" s="123"/>
      <c r="G119" s="123"/>
      <c r="H119" s="123"/>
      <c r="I119" s="123"/>
      <c r="J119" s="123"/>
      <c r="K119" s="123"/>
      <c r="L119" s="123"/>
      <c r="M119" s="123"/>
      <c r="N119" s="123"/>
      <c r="O119" s="123"/>
    </row>
    <row r="120" spans="1:16" x14ac:dyDescent="0.25">
      <c r="A120" s="45">
        <v>4201</v>
      </c>
      <c r="B120" s="9" t="s">
        <v>257</v>
      </c>
      <c r="C120" s="126">
        <f>'3.Income &amp; Expenditure Budget'!E121</f>
        <v>0</v>
      </c>
      <c r="D120" s="123"/>
      <c r="E120" s="123"/>
      <c r="F120" s="123"/>
      <c r="G120" s="123"/>
      <c r="H120" s="123"/>
      <c r="I120" s="123"/>
      <c r="J120" s="123"/>
      <c r="K120" s="123"/>
      <c r="L120" s="123"/>
      <c r="M120" s="123"/>
      <c r="N120" s="123"/>
      <c r="O120" s="123"/>
    </row>
    <row r="121" spans="1:16" x14ac:dyDescent="0.25">
      <c r="A121" s="572" t="s">
        <v>258</v>
      </c>
      <c r="B121" s="563"/>
      <c r="C121" s="60">
        <f>SUM(C105:C120)</f>
        <v>4652.67</v>
      </c>
      <c r="D121" s="119">
        <f t="shared" ref="D121:O121" si="5">SUM(D105:D118)</f>
        <v>0</v>
      </c>
      <c r="E121" s="119">
        <f t="shared" si="5"/>
        <v>0</v>
      </c>
      <c r="F121" s="119">
        <f t="shared" si="5"/>
        <v>0</v>
      </c>
      <c r="G121" s="119">
        <f t="shared" si="5"/>
        <v>0</v>
      </c>
      <c r="H121" s="119">
        <f t="shared" si="5"/>
        <v>0</v>
      </c>
      <c r="I121" s="119">
        <f t="shared" si="5"/>
        <v>0</v>
      </c>
      <c r="J121" s="119">
        <f t="shared" si="5"/>
        <v>0</v>
      </c>
      <c r="K121" s="119">
        <f t="shared" si="5"/>
        <v>0</v>
      </c>
      <c r="L121" s="119">
        <f t="shared" si="5"/>
        <v>0</v>
      </c>
      <c r="M121" s="119">
        <f t="shared" si="5"/>
        <v>0</v>
      </c>
      <c r="N121" s="119">
        <f t="shared" si="5"/>
        <v>0</v>
      </c>
      <c r="O121" s="119">
        <f t="shared" si="5"/>
        <v>0</v>
      </c>
      <c r="P121" s="319"/>
    </row>
    <row r="122" spans="1:16" x14ac:dyDescent="0.25">
      <c r="A122" s="23"/>
      <c r="B122" s="9"/>
      <c r="C122" s="57"/>
    </row>
    <row r="123" spans="1:16" ht="16.5" thickBot="1" x14ac:dyDescent="0.3">
      <c r="A123" s="572" t="s">
        <v>261</v>
      </c>
      <c r="B123" s="575"/>
      <c r="C123" s="577"/>
    </row>
    <row r="124" spans="1:16" x14ac:dyDescent="0.25">
      <c r="A124" s="22">
        <v>4310</v>
      </c>
      <c r="B124" s="8" t="s">
        <v>251</v>
      </c>
      <c r="C124" s="125">
        <f>'3.Income &amp; Expenditure Budget'!E125</f>
        <v>0</v>
      </c>
      <c r="D124" s="123"/>
      <c r="E124" s="123"/>
      <c r="F124" s="123"/>
      <c r="G124" s="123"/>
      <c r="H124" s="123"/>
      <c r="I124" s="123"/>
      <c r="J124" s="123"/>
      <c r="K124" s="123"/>
      <c r="L124" s="123"/>
      <c r="M124" s="123"/>
      <c r="N124" s="123"/>
      <c r="O124" s="123"/>
    </row>
    <row r="125" spans="1:16" ht="31.5" x14ac:dyDescent="0.25">
      <c r="A125" s="23">
        <v>4311</v>
      </c>
      <c r="B125" s="9" t="s">
        <v>263</v>
      </c>
      <c r="C125" s="125">
        <f>'3.Income &amp; Expenditure Budget'!E126</f>
        <v>0</v>
      </c>
      <c r="D125" s="123"/>
      <c r="E125" s="123"/>
      <c r="F125" s="123"/>
      <c r="G125" s="123"/>
      <c r="H125" s="123"/>
      <c r="I125" s="123"/>
      <c r="J125" s="123"/>
      <c r="K125" s="123"/>
      <c r="L125" s="123"/>
      <c r="M125" s="123"/>
      <c r="N125" s="123"/>
      <c r="O125" s="123"/>
    </row>
    <row r="126" spans="1:16" x14ac:dyDescent="0.25">
      <c r="A126" s="23">
        <v>4315</v>
      </c>
      <c r="B126" s="9" t="s">
        <v>265</v>
      </c>
      <c r="C126" s="125">
        <f>'3.Income &amp; Expenditure Budget'!E127</f>
        <v>0</v>
      </c>
      <c r="D126" s="123"/>
      <c r="E126" s="123"/>
      <c r="F126" s="123"/>
      <c r="G126" s="123"/>
      <c r="H126" s="123"/>
      <c r="I126" s="123"/>
      <c r="J126" s="123"/>
      <c r="K126" s="123"/>
      <c r="L126" s="123"/>
      <c r="M126" s="123"/>
      <c r="N126" s="123"/>
      <c r="O126" s="123"/>
    </row>
    <row r="127" spans="1:16" x14ac:dyDescent="0.25">
      <c r="A127" s="23">
        <v>4330</v>
      </c>
      <c r="B127" s="9" t="s">
        <v>255</v>
      </c>
      <c r="C127" s="125">
        <f>'3.Income &amp; Expenditure Budget'!E128</f>
        <v>0</v>
      </c>
      <c r="D127" s="123"/>
      <c r="E127" s="123"/>
      <c r="F127" s="123"/>
      <c r="G127" s="123"/>
      <c r="H127" s="123"/>
      <c r="I127" s="123"/>
      <c r="J127" s="123"/>
      <c r="K127" s="123"/>
      <c r="L127" s="123"/>
      <c r="M127" s="123"/>
      <c r="N127" s="123"/>
      <c r="O127" s="123"/>
    </row>
    <row r="128" spans="1:16" x14ac:dyDescent="0.25">
      <c r="A128" s="23">
        <v>4350</v>
      </c>
      <c r="B128" s="9" t="s">
        <v>259</v>
      </c>
      <c r="C128" s="125">
        <f>'3.Income &amp; Expenditure Budget'!E129</f>
        <v>0</v>
      </c>
      <c r="D128" s="123"/>
      <c r="E128" s="123"/>
      <c r="F128" s="123"/>
      <c r="G128" s="123"/>
      <c r="H128" s="123"/>
      <c r="I128" s="123"/>
      <c r="J128" s="123"/>
      <c r="K128" s="123"/>
      <c r="L128" s="123"/>
      <c r="M128" s="123"/>
      <c r="N128" s="123"/>
      <c r="O128" s="123"/>
    </row>
    <row r="129" spans="1:15" x14ac:dyDescent="0.25">
      <c r="A129" s="23">
        <v>4370</v>
      </c>
      <c r="B129" s="9" t="s">
        <v>260</v>
      </c>
      <c r="C129" s="125">
        <f>'3.Income &amp; Expenditure Budget'!E130</f>
        <v>0</v>
      </c>
      <c r="D129" s="123"/>
      <c r="E129" s="123"/>
      <c r="F129" s="123"/>
      <c r="G129" s="123"/>
      <c r="H129" s="123"/>
      <c r="I129" s="123"/>
      <c r="J129" s="123"/>
      <c r="K129" s="123"/>
      <c r="L129" s="123"/>
      <c r="M129" s="123"/>
      <c r="N129" s="123"/>
      <c r="O129" s="123"/>
    </row>
    <row r="130" spans="1:15" x14ac:dyDescent="0.25">
      <c r="A130" s="23">
        <v>4390</v>
      </c>
      <c r="B130" s="9" t="s">
        <v>494</v>
      </c>
      <c r="C130" s="125">
        <f>'3.Income &amp; Expenditure Budget'!E131</f>
        <v>0</v>
      </c>
      <c r="D130" s="123"/>
      <c r="E130" s="123"/>
      <c r="F130" s="123"/>
      <c r="G130" s="123"/>
      <c r="H130" s="123"/>
      <c r="I130" s="123"/>
      <c r="J130" s="123"/>
      <c r="K130" s="123"/>
      <c r="L130" s="123"/>
      <c r="M130" s="123"/>
      <c r="N130" s="123"/>
      <c r="O130" s="123"/>
    </row>
    <row r="131" spans="1:15" x14ac:dyDescent="0.25">
      <c r="A131" s="23">
        <v>4410</v>
      </c>
      <c r="B131" s="9" t="s">
        <v>272</v>
      </c>
      <c r="C131" s="125">
        <f>'3.Income &amp; Expenditure Budget'!E132</f>
        <v>2000</v>
      </c>
      <c r="D131" s="123"/>
      <c r="E131" s="123"/>
      <c r="F131" s="123"/>
      <c r="G131" s="123"/>
      <c r="H131" s="123"/>
      <c r="I131" s="123"/>
      <c r="J131" s="123"/>
      <c r="K131" s="123"/>
      <c r="L131" s="123"/>
      <c r="M131" s="123"/>
      <c r="N131" s="123"/>
      <c r="O131" s="123"/>
    </row>
    <row r="132" spans="1:15" x14ac:dyDescent="0.25">
      <c r="A132" s="23">
        <v>4420</v>
      </c>
      <c r="B132" s="9" t="s">
        <v>275</v>
      </c>
      <c r="C132" s="125">
        <f>'3.Income &amp; Expenditure Budget'!E133</f>
        <v>0</v>
      </c>
      <c r="D132" s="123"/>
      <c r="E132" s="123"/>
      <c r="F132" s="123"/>
      <c r="G132" s="123"/>
      <c r="H132" s="123"/>
      <c r="I132" s="123"/>
      <c r="J132" s="123"/>
      <c r="K132" s="123"/>
      <c r="L132" s="123"/>
      <c r="M132" s="123"/>
      <c r="N132" s="123"/>
      <c r="O132" s="123"/>
    </row>
    <row r="133" spans="1:15" x14ac:dyDescent="0.25">
      <c r="A133" s="23">
        <v>4430</v>
      </c>
      <c r="B133" s="9" t="s">
        <v>267</v>
      </c>
      <c r="C133" s="125">
        <f>'3.Income &amp; Expenditure Budget'!E134</f>
        <v>0</v>
      </c>
      <c r="D133" s="123"/>
      <c r="E133" s="123"/>
      <c r="F133" s="123"/>
      <c r="G133" s="123"/>
      <c r="H133" s="123"/>
      <c r="I133" s="123"/>
      <c r="J133" s="123"/>
      <c r="K133" s="123"/>
      <c r="L133" s="123"/>
      <c r="M133" s="123"/>
      <c r="N133" s="123"/>
      <c r="O133" s="123"/>
    </row>
    <row r="134" spans="1:15" x14ac:dyDescent="0.25">
      <c r="A134" s="23">
        <v>4450</v>
      </c>
      <c r="B134" s="9" t="s">
        <v>268</v>
      </c>
      <c r="C134" s="125">
        <f>'3.Income &amp; Expenditure Budget'!E135</f>
        <v>0</v>
      </c>
      <c r="D134" s="123"/>
      <c r="E134" s="123"/>
      <c r="F134" s="123"/>
      <c r="G134" s="123"/>
      <c r="H134" s="123"/>
      <c r="I134" s="123"/>
      <c r="J134" s="123"/>
      <c r="K134" s="123"/>
      <c r="L134" s="123"/>
      <c r="M134" s="123"/>
      <c r="N134" s="123"/>
      <c r="O134" s="123"/>
    </row>
    <row r="135" spans="1:15" x14ac:dyDescent="0.25">
      <c r="A135" s="23">
        <v>4470</v>
      </c>
      <c r="B135" s="9" t="s">
        <v>269</v>
      </c>
      <c r="C135" s="125">
        <f>'3.Income &amp; Expenditure Budget'!E136</f>
        <v>0</v>
      </c>
      <c r="D135" s="123"/>
      <c r="E135" s="123"/>
      <c r="F135" s="123"/>
      <c r="G135" s="123"/>
      <c r="H135" s="123"/>
      <c r="I135" s="123"/>
      <c r="J135" s="123"/>
      <c r="K135" s="123"/>
      <c r="L135" s="123"/>
      <c r="M135" s="123"/>
      <c r="N135" s="123"/>
      <c r="O135" s="123"/>
    </row>
    <row r="136" spans="1:15" x14ac:dyDescent="0.25">
      <c r="A136" s="23">
        <v>4490</v>
      </c>
      <c r="B136" s="9" t="s">
        <v>495</v>
      </c>
      <c r="C136" s="125">
        <f>'3.Income &amp; Expenditure Budget'!E137</f>
        <v>0</v>
      </c>
      <c r="D136" s="123"/>
      <c r="E136" s="123"/>
      <c r="F136" s="123"/>
      <c r="G136" s="123"/>
      <c r="H136" s="123"/>
      <c r="I136" s="123"/>
      <c r="J136" s="123"/>
      <c r="K136" s="123"/>
      <c r="L136" s="123"/>
      <c r="M136" s="123"/>
      <c r="N136" s="123"/>
      <c r="O136" s="123"/>
    </row>
    <row r="137" spans="1:15" x14ac:dyDescent="0.25">
      <c r="A137" s="23">
        <v>4540</v>
      </c>
      <c r="B137" s="9" t="s">
        <v>282</v>
      </c>
      <c r="C137" s="125">
        <f>'3.Income &amp; Expenditure Budget'!E138</f>
        <v>0</v>
      </c>
      <c r="D137" s="123"/>
      <c r="E137" s="123"/>
      <c r="F137" s="123"/>
      <c r="G137" s="123"/>
      <c r="H137" s="123"/>
      <c r="I137" s="123"/>
      <c r="J137" s="123"/>
      <c r="K137" s="123"/>
      <c r="L137" s="123"/>
      <c r="M137" s="123"/>
      <c r="N137" s="123"/>
      <c r="O137" s="123"/>
    </row>
    <row r="138" spans="1:15" x14ac:dyDescent="0.25">
      <c r="A138" s="23">
        <v>4550</v>
      </c>
      <c r="B138" s="9" t="s">
        <v>271</v>
      </c>
      <c r="C138" s="125">
        <f>'3.Income &amp; Expenditure Budget'!E139</f>
        <v>0</v>
      </c>
      <c r="D138" s="123"/>
      <c r="E138" s="123"/>
      <c r="F138" s="123"/>
      <c r="G138" s="123"/>
      <c r="H138" s="123"/>
      <c r="I138" s="123"/>
      <c r="J138" s="123"/>
      <c r="K138" s="123"/>
      <c r="L138" s="123"/>
      <c r="M138" s="123"/>
      <c r="N138" s="123"/>
      <c r="O138" s="123"/>
    </row>
    <row r="139" spans="1:15" x14ac:dyDescent="0.25">
      <c r="A139" s="23">
        <v>4570</v>
      </c>
      <c r="B139" s="9" t="s">
        <v>274</v>
      </c>
      <c r="C139" s="125">
        <f>'3.Income &amp; Expenditure Budget'!E140</f>
        <v>0</v>
      </c>
      <c r="D139" s="123"/>
      <c r="E139" s="123"/>
      <c r="F139" s="123"/>
      <c r="G139" s="123"/>
      <c r="H139" s="123"/>
      <c r="I139" s="123"/>
      <c r="J139" s="123"/>
      <c r="K139" s="123"/>
      <c r="L139" s="123"/>
      <c r="M139" s="123"/>
      <c r="N139" s="123"/>
      <c r="O139" s="123"/>
    </row>
    <row r="140" spans="1:15" x14ac:dyDescent="0.25">
      <c r="A140" s="23">
        <v>4590</v>
      </c>
      <c r="B140" s="9" t="s">
        <v>277</v>
      </c>
      <c r="C140" s="125">
        <f>'3.Income &amp; Expenditure Budget'!E141</f>
        <v>0</v>
      </c>
      <c r="D140" s="123"/>
      <c r="E140" s="123"/>
      <c r="F140" s="123"/>
      <c r="G140" s="123"/>
      <c r="H140" s="123"/>
      <c r="I140" s="123"/>
      <c r="J140" s="123"/>
      <c r="K140" s="123"/>
      <c r="L140" s="123"/>
      <c r="M140" s="123"/>
      <c r="N140" s="123"/>
      <c r="O140" s="123"/>
    </row>
    <row r="141" spans="1:15" x14ac:dyDescent="0.25">
      <c r="A141" s="23">
        <v>4610</v>
      </c>
      <c r="B141" s="9" t="s">
        <v>278</v>
      </c>
      <c r="C141" s="125">
        <f>'3.Income &amp; Expenditure Budget'!E142</f>
        <v>0</v>
      </c>
      <c r="D141" s="123"/>
      <c r="E141" s="123"/>
      <c r="F141" s="123"/>
      <c r="G141" s="123"/>
      <c r="H141" s="123"/>
      <c r="I141" s="123"/>
      <c r="J141" s="123"/>
      <c r="K141" s="123"/>
      <c r="L141" s="123"/>
      <c r="M141" s="123"/>
      <c r="N141" s="123"/>
      <c r="O141" s="123"/>
    </row>
    <row r="142" spans="1:15" x14ac:dyDescent="0.25">
      <c r="A142" s="23">
        <v>4611</v>
      </c>
      <c r="B142" s="9" t="s">
        <v>288</v>
      </c>
      <c r="C142" s="125">
        <f>'3.Income &amp; Expenditure Budget'!E143</f>
        <v>0</v>
      </c>
      <c r="D142" s="123"/>
      <c r="E142" s="123"/>
      <c r="F142" s="123"/>
      <c r="G142" s="123"/>
      <c r="H142" s="123"/>
      <c r="I142" s="123"/>
      <c r="J142" s="123"/>
      <c r="K142" s="123"/>
      <c r="L142" s="123"/>
      <c r="M142" s="123"/>
      <c r="N142" s="123"/>
      <c r="O142" s="123"/>
    </row>
    <row r="143" spans="1:15" x14ac:dyDescent="0.25">
      <c r="A143" s="23">
        <v>4620</v>
      </c>
      <c r="B143" s="9" t="s">
        <v>289</v>
      </c>
      <c r="C143" s="125">
        <f>'3.Income &amp; Expenditure Budget'!E144</f>
        <v>0</v>
      </c>
      <c r="D143" s="123"/>
      <c r="E143" s="123"/>
      <c r="F143" s="123"/>
      <c r="G143" s="123"/>
      <c r="H143" s="123"/>
      <c r="I143" s="123"/>
      <c r="J143" s="123"/>
      <c r="K143" s="123"/>
      <c r="L143" s="123"/>
      <c r="M143" s="123"/>
      <c r="N143" s="123"/>
      <c r="O143" s="123"/>
    </row>
    <row r="144" spans="1:15" x14ac:dyDescent="0.25">
      <c r="A144" s="23">
        <v>4630</v>
      </c>
      <c r="B144" s="9" t="s">
        <v>279</v>
      </c>
      <c r="C144" s="125">
        <f>'3.Income &amp; Expenditure Budget'!E145</f>
        <v>0</v>
      </c>
      <c r="D144" s="123"/>
      <c r="E144" s="123"/>
      <c r="F144" s="123"/>
      <c r="G144" s="123"/>
      <c r="H144" s="123"/>
      <c r="I144" s="123"/>
      <c r="J144" s="123"/>
      <c r="K144" s="123"/>
      <c r="L144" s="123"/>
      <c r="M144" s="123"/>
      <c r="N144" s="123"/>
      <c r="O144" s="123"/>
    </row>
    <row r="145" spans="1:16" x14ac:dyDescent="0.25">
      <c r="A145" s="23">
        <v>4635</v>
      </c>
      <c r="B145" s="9" t="s">
        <v>290</v>
      </c>
      <c r="C145" s="125">
        <f>'3.Income &amp; Expenditure Budget'!E146</f>
        <v>0</v>
      </c>
      <c r="D145" s="123"/>
      <c r="E145" s="123"/>
      <c r="F145" s="123"/>
      <c r="G145" s="123"/>
      <c r="H145" s="123"/>
      <c r="I145" s="123"/>
      <c r="J145" s="123"/>
      <c r="K145" s="123"/>
      <c r="L145" s="123"/>
      <c r="M145" s="123"/>
      <c r="N145" s="123"/>
      <c r="O145" s="123"/>
    </row>
    <row r="146" spans="1:16" x14ac:dyDescent="0.25">
      <c r="A146" s="23">
        <v>4640</v>
      </c>
      <c r="B146" s="9" t="s">
        <v>292</v>
      </c>
      <c r="C146" s="125">
        <f>'3.Income &amp; Expenditure Budget'!E147</f>
        <v>0</v>
      </c>
      <c r="D146" s="123"/>
      <c r="E146" s="123"/>
      <c r="F146" s="123"/>
      <c r="G146" s="123"/>
      <c r="H146" s="123"/>
      <c r="I146" s="123"/>
      <c r="J146" s="123"/>
      <c r="K146" s="123"/>
      <c r="L146" s="123"/>
      <c r="M146" s="123"/>
      <c r="N146" s="123"/>
      <c r="O146" s="123"/>
    </row>
    <row r="147" spans="1:16" x14ac:dyDescent="0.25">
      <c r="A147" s="23">
        <v>4641</v>
      </c>
      <c r="B147" s="9" t="s">
        <v>294</v>
      </c>
      <c r="C147" s="125">
        <f>'3.Income &amp; Expenditure Budget'!E148</f>
        <v>0</v>
      </c>
      <c r="D147" s="123"/>
      <c r="E147" s="123"/>
      <c r="F147" s="123"/>
      <c r="G147" s="123"/>
      <c r="H147" s="123"/>
      <c r="I147" s="123"/>
      <c r="J147" s="123"/>
      <c r="K147" s="123"/>
      <c r="L147" s="123"/>
      <c r="M147" s="123"/>
      <c r="N147" s="123"/>
      <c r="O147" s="123"/>
    </row>
    <row r="148" spans="1:16" x14ac:dyDescent="0.25">
      <c r="A148" s="23">
        <v>4650</v>
      </c>
      <c r="B148" s="9" t="s">
        <v>285</v>
      </c>
      <c r="C148" s="125">
        <f>'3.Income &amp; Expenditure Budget'!E149</f>
        <v>0</v>
      </c>
      <c r="D148" s="123"/>
      <c r="E148" s="123"/>
      <c r="F148" s="123"/>
      <c r="G148" s="123"/>
      <c r="H148" s="123"/>
      <c r="I148" s="123"/>
      <c r="J148" s="123"/>
      <c r="K148" s="123"/>
      <c r="L148" s="123"/>
      <c r="M148" s="123"/>
      <c r="N148" s="123"/>
      <c r="O148" s="123"/>
    </row>
    <row r="149" spans="1:16" x14ac:dyDescent="0.25">
      <c r="A149" s="23">
        <v>4670</v>
      </c>
      <c r="B149" s="9" t="s">
        <v>287</v>
      </c>
      <c r="C149" s="125">
        <f>'3.Income &amp; Expenditure Budget'!E150</f>
        <v>0</v>
      </c>
      <c r="D149" s="123"/>
      <c r="E149" s="123"/>
      <c r="F149" s="123"/>
      <c r="G149" s="123"/>
      <c r="H149" s="123"/>
      <c r="I149" s="123"/>
      <c r="J149" s="123"/>
      <c r="K149" s="123"/>
      <c r="L149" s="123"/>
      <c r="M149" s="123"/>
      <c r="N149" s="123"/>
      <c r="O149" s="123"/>
    </row>
    <row r="150" spans="1:16" x14ac:dyDescent="0.25">
      <c r="A150" s="23">
        <v>4671</v>
      </c>
      <c r="B150" s="9" t="s">
        <v>297</v>
      </c>
      <c r="C150" s="125">
        <f>'3.Income &amp; Expenditure Budget'!E151</f>
        <v>0</v>
      </c>
      <c r="D150" s="123"/>
      <c r="E150" s="123"/>
      <c r="F150" s="123"/>
      <c r="G150" s="123"/>
      <c r="H150" s="123"/>
      <c r="I150" s="123"/>
      <c r="J150" s="123"/>
      <c r="K150" s="123"/>
      <c r="L150" s="123"/>
      <c r="M150" s="123"/>
      <c r="N150" s="123"/>
      <c r="O150" s="123"/>
    </row>
    <row r="151" spans="1:16" x14ac:dyDescent="0.25">
      <c r="A151" s="23">
        <v>4690</v>
      </c>
      <c r="B151" s="9" t="s">
        <v>299</v>
      </c>
      <c r="C151" s="125">
        <f>'3.Income &amp; Expenditure Budget'!E152</f>
        <v>0</v>
      </c>
      <c r="D151" s="123"/>
      <c r="E151" s="123"/>
      <c r="F151" s="123"/>
      <c r="G151" s="123"/>
      <c r="H151" s="123"/>
      <c r="I151" s="123"/>
      <c r="J151" s="123"/>
      <c r="K151" s="123"/>
      <c r="L151" s="123"/>
      <c r="M151" s="123"/>
      <c r="N151" s="123"/>
      <c r="O151" s="123"/>
    </row>
    <row r="152" spans="1:16" x14ac:dyDescent="0.25">
      <c r="A152" s="23">
        <v>4710</v>
      </c>
      <c r="B152" s="9" t="s">
        <v>291</v>
      </c>
      <c r="C152" s="125">
        <f>'3.Income &amp; Expenditure Budget'!E153</f>
        <v>0</v>
      </c>
      <c r="D152" s="123"/>
      <c r="E152" s="123"/>
      <c r="F152" s="123"/>
      <c r="G152" s="123"/>
      <c r="H152" s="123"/>
      <c r="I152" s="123"/>
      <c r="J152" s="123"/>
      <c r="K152" s="123"/>
      <c r="L152" s="123"/>
      <c r="M152" s="123"/>
      <c r="N152" s="123"/>
      <c r="O152" s="123"/>
    </row>
    <row r="153" spans="1:16" x14ac:dyDescent="0.25">
      <c r="A153" s="23">
        <v>4720</v>
      </c>
      <c r="B153" s="9" t="s">
        <v>293</v>
      </c>
      <c r="C153" s="125">
        <f>'3.Income &amp; Expenditure Budget'!E154</f>
        <v>0</v>
      </c>
      <c r="D153" s="123"/>
      <c r="E153" s="123"/>
      <c r="F153" s="123"/>
      <c r="G153" s="123"/>
      <c r="H153" s="123"/>
      <c r="I153" s="123"/>
      <c r="J153" s="123"/>
      <c r="K153" s="123"/>
      <c r="L153" s="123"/>
      <c r="M153" s="123"/>
      <c r="N153" s="123"/>
      <c r="O153" s="123"/>
    </row>
    <row r="154" spans="1:16" ht="14.25" customHeight="1" x14ac:dyDescent="0.25">
      <c r="A154" s="23">
        <v>4731</v>
      </c>
      <c r="B154" s="44" t="s">
        <v>304</v>
      </c>
      <c r="C154" s="125">
        <f>'3.Income &amp; Expenditure Budget'!E155</f>
        <v>0</v>
      </c>
      <c r="D154" s="123"/>
      <c r="E154" s="123"/>
      <c r="F154" s="123"/>
      <c r="G154" s="123"/>
      <c r="H154" s="123"/>
      <c r="I154" s="123"/>
      <c r="J154" s="123"/>
      <c r="K154" s="123"/>
      <c r="L154" s="123"/>
      <c r="M154" s="123"/>
      <c r="N154" s="123"/>
      <c r="O154" s="123"/>
      <c r="P154" s="319"/>
    </row>
    <row r="155" spans="1:16" ht="14.25" customHeight="1" x14ac:dyDescent="0.25">
      <c r="A155" s="23">
        <v>4740</v>
      </c>
      <c r="B155" s="9" t="s">
        <v>496</v>
      </c>
      <c r="C155" s="125">
        <f>'3.Income &amp; Expenditure Budget'!E156</f>
        <v>0</v>
      </c>
      <c r="D155" s="123"/>
      <c r="E155" s="123"/>
      <c r="F155" s="123"/>
      <c r="G155" s="123"/>
      <c r="H155" s="123"/>
      <c r="I155" s="123"/>
      <c r="J155" s="123"/>
      <c r="K155" s="123"/>
      <c r="L155" s="123"/>
      <c r="M155" s="123"/>
      <c r="N155" s="123"/>
      <c r="O155" s="123"/>
    </row>
    <row r="156" spans="1:16" x14ac:dyDescent="0.25">
      <c r="A156" s="23">
        <v>4741</v>
      </c>
      <c r="B156" s="9" t="s">
        <v>309</v>
      </c>
      <c r="C156" s="125">
        <f>'3.Income &amp; Expenditure Budget'!E157</f>
        <v>0</v>
      </c>
      <c r="D156" s="123"/>
      <c r="E156" s="123"/>
      <c r="F156" s="123"/>
      <c r="G156" s="123"/>
      <c r="H156" s="123"/>
      <c r="I156" s="123"/>
      <c r="J156" s="123"/>
      <c r="K156" s="123"/>
      <c r="L156" s="123"/>
      <c r="M156" s="123"/>
      <c r="N156" s="123"/>
      <c r="O156" s="123"/>
    </row>
    <row r="157" spans="1:16" x14ac:dyDescent="0.25">
      <c r="A157" s="23">
        <v>4750</v>
      </c>
      <c r="B157" s="9" t="s">
        <v>301</v>
      </c>
      <c r="C157" s="125">
        <f>'3.Income &amp; Expenditure Budget'!E158</f>
        <v>0</v>
      </c>
      <c r="D157" s="123"/>
      <c r="E157" s="123"/>
      <c r="F157" s="123"/>
      <c r="G157" s="123"/>
      <c r="H157" s="123"/>
      <c r="I157" s="123"/>
      <c r="J157" s="123"/>
      <c r="K157" s="123"/>
      <c r="L157" s="123"/>
      <c r="M157" s="123"/>
      <c r="N157" s="123"/>
      <c r="O157" s="123"/>
    </row>
    <row r="158" spans="1:16" x14ac:dyDescent="0.25">
      <c r="A158" s="23">
        <v>4760</v>
      </c>
      <c r="B158" s="9" t="s">
        <v>302</v>
      </c>
      <c r="C158" s="125">
        <f>'3.Income &amp; Expenditure Budget'!E159</f>
        <v>0</v>
      </c>
      <c r="D158" s="123"/>
      <c r="E158" s="123"/>
      <c r="F158" s="123"/>
      <c r="G158" s="123"/>
      <c r="H158" s="123"/>
      <c r="I158" s="123"/>
      <c r="J158" s="123"/>
      <c r="K158" s="123"/>
      <c r="L158" s="123"/>
      <c r="M158" s="123"/>
      <c r="N158" s="123"/>
      <c r="O158" s="123"/>
    </row>
    <row r="159" spans="1:16" x14ac:dyDescent="0.25">
      <c r="A159" s="23">
        <v>4770</v>
      </c>
      <c r="B159" s="9" t="s">
        <v>303</v>
      </c>
      <c r="C159" s="125">
        <f>'3.Income &amp; Expenditure Budget'!E160</f>
        <v>0</v>
      </c>
      <c r="D159" s="123"/>
      <c r="E159" s="123"/>
      <c r="F159" s="123"/>
      <c r="G159" s="123"/>
      <c r="H159" s="123"/>
      <c r="I159" s="123"/>
      <c r="J159" s="123"/>
      <c r="K159" s="123"/>
      <c r="L159" s="123"/>
      <c r="M159" s="123"/>
      <c r="N159" s="123"/>
      <c r="O159" s="123"/>
    </row>
    <row r="160" spans="1:16" x14ac:dyDescent="0.25">
      <c r="A160" s="23">
        <v>4780</v>
      </c>
      <c r="B160" s="9" t="s">
        <v>314</v>
      </c>
      <c r="C160" s="125">
        <f>'3.Income &amp; Expenditure Budget'!E161</f>
        <v>0</v>
      </c>
      <c r="D160" s="123"/>
      <c r="E160" s="123"/>
      <c r="F160" s="123"/>
      <c r="G160" s="123"/>
      <c r="H160" s="123"/>
      <c r="I160" s="123"/>
      <c r="J160" s="123"/>
      <c r="K160" s="123"/>
      <c r="L160" s="123"/>
      <c r="M160" s="123"/>
      <c r="N160" s="123"/>
      <c r="O160" s="123"/>
    </row>
    <row r="161" spans="1:15" x14ac:dyDescent="0.25">
      <c r="A161" s="23">
        <v>4810</v>
      </c>
      <c r="B161" s="9" t="s">
        <v>306</v>
      </c>
      <c r="C161" s="125">
        <f>'3.Income &amp; Expenditure Budget'!E162</f>
        <v>0</v>
      </c>
      <c r="D161" s="123"/>
      <c r="E161" s="123"/>
      <c r="F161" s="123"/>
      <c r="G161" s="123"/>
      <c r="H161" s="123"/>
      <c r="I161" s="123"/>
      <c r="J161" s="123"/>
      <c r="K161" s="123"/>
      <c r="L161" s="123"/>
      <c r="M161" s="123"/>
      <c r="N161" s="123"/>
      <c r="O161" s="123"/>
    </row>
    <row r="162" spans="1:15" x14ac:dyDescent="0.25">
      <c r="A162" s="23">
        <v>4815</v>
      </c>
      <c r="B162" s="9" t="s">
        <v>308</v>
      </c>
      <c r="C162" s="125">
        <f>'3.Income &amp; Expenditure Budget'!E163</f>
        <v>0</v>
      </c>
      <c r="D162" s="123"/>
      <c r="E162" s="123"/>
      <c r="F162" s="123"/>
      <c r="G162" s="123"/>
      <c r="H162" s="123"/>
      <c r="I162" s="123"/>
      <c r="J162" s="123"/>
      <c r="K162" s="123"/>
      <c r="L162" s="123"/>
      <c r="M162" s="123"/>
      <c r="N162" s="123"/>
      <c r="O162" s="123"/>
    </row>
    <row r="163" spans="1:15" x14ac:dyDescent="0.25">
      <c r="A163" s="23">
        <v>4850</v>
      </c>
      <c r="B163" s="9" t="s">
        <v>311</v>
      </c>
      <c r="C163" s="125">
        <f>'3.Income &amp; Expenditure Budget'!E164</f>
        <v>0</v>
      </c>
      <c r="D163" s="123"/>
      <c r="E163" s="123"/>
      <c r="F163" s="123"/>
      <c r="G163" s="123"/>
      <c r="H163" s="123"/>
      <c r="I163" s="123"/>
      <c r="J163" s="123"/>
      <c r="K163" s="123"/>
      <c r="L163" s="123"/>
      <c r="M163" s="123"/>
      <c r="N163" s="123"/>
      <c r="O163" s="123"/>
    </row>
    <row r="164" spans="1:15" x14ac:dyDescent="0.25">
      <c r="A164" s="23">
        <v>4908</v>
      </c>
      <c r="B164" s="9" t="s">
        <v>317</v>
      </c>
      <c r="C164" s="125">
        <f>'3.Income &amp; Expenditure Budget'!E165</f>
        <v>0</v>
      </c>
      <c r="D164" s="123"/>
      <c r="E164" s="123"/>
      <c r="F164" s="123"/>
      <c r="G164" s="123"/>
      <c r="H164" s="123"/>
      <c r="I164" s="123"/>
      <c r="J164" s="123"/>
      <c r="K164" s="123"/>
      <c r="L164" s="123"/>
      <c r="M164" s="123"/>
      <c r="N164" s="123"/>
      <c r="O164" s="123"/>
    </row>
    <row r="165" spans="1:15" x14ac:dyDescent="0.25">
      <c r="A165" s="23">
        <v>4909</v>
      </c>
      <c r="B165" s="9" t="s">
        <v>318</v>
      </c>
      <c r="C165" s="125">
        <f>'3.Income &amp; Expenditure Budget'!E166</f>
        <v>0</v>
      </c>
      <c r="D165" s="123"/>
      <c r="E165" s="123"/>
      <c r="F165" s="123"/>
      <c r="G165" s="123"/>
      <c r="H165" s="123"/>
      <c r="I165" s="123"/>
      <c r="J165" s="123"/>
      <c r="K165" s="123"/>
      <c r="L165" s="123"/>
      <c r="M165" s="123"/>
      <c r="N165" s="123"/>
      <c r="O165" s="123"/>
    </row>
    <row r="166" spans="1:15" x14ac:dyDescent="0.25">
      <c r="A166" s="23">
        <v>4910</v>
      </c>
      <c r="B166" s="9" t="s">
        <v>313</v>
      </c>
      <c r="C166" s="125">
        <f>'3.Income &amp; Expenditure Budget'!E167</f>
        <v>0</v>
      </c>
      <c r="D166" s="123"/>
      <c r="E166" s="123"/>
      <c r="F166" s="123"/>
      <c r="G166" s="123"/>
      <c r="H166" s="123"/>
      <c r="I166" s="123"/>
      <c r="J166" s="123"/>
      <c r="K166" s="123"/>
      <c r="L166" s="123"/>
      <c r="M166" s="123"/>
      <c r="N166" s="123"/>
      <c r="O166" s="123"/>
    </row>
    <row r="167" spans="1:15" x14ac:dyDescent="0.25">
      <c r="A167" s="23">
        <v>4911</v>
      </c>
      <c r="B167" s="9" t="s">
        <v>321</v>
      </c>
      <c r="C167" s="125">
        <f>'3.Income &amp; Expenditure Budget'!E168</f>
        <v>0</v>
      </c>
      <c r="D167" s="123"/>
      <c r="E167" s="123"/>
      <c r="F167" s="123"/>
      <c r="G167" s="123"/>
      <c r="H167" s="123"/>
      <c r="I167" s="123"/>
      <c r="J167" s="123"/>
      <c r="K167" s="123"/>
      <c r="L167" s="123"/>
      <c r="M167" s="123"/>
      <c r="N167" s="123"/>
      <c r="O167" s="123"/>
    </row>
    <row r="168" spans="1:15" x14ac:dyDescent="0.25">
      <c r="A168" s="23">
        <v>4912</v>
      </c>
      <c r="B168" s="9" t="s">
        <v>324</v>
      </c>
      <c r="C168" s="125">
        <f>'3.Income &amp; Expenditure Budget'!E169</f>
        <v>0</v>
      </c>
      <c r="D168" s="123"/>
      <c r="E168" s="123"/>
      <c r="F168" s="123"/>
      <c r="G168" s="123"/>
      <c r="H168" s="123"/>
      <c r="I168" s="123"/>
      <c r="J168" s="123"/>
      <c r="K168" s="123"/>
      <c r="L168" s="123"/>
      <c r="M168" s="123"/>
      <c r="N168" s="123"/>
      <c r="O168" s="123"/>
    </row>
    <row r="169" spans="1:15" x14ac:dyDescent="0.25">
      <c r="A169" s="23">
        <v>4913</v>
      </c>
      <c r="B169" s="9" t="s">
        <v>316</v>
      </c>
      <c r="C169" s="125">
        <f>'3.Income &amp; Expenditure Budget'!E170</f>
        <v>0</v>
      </c>
      <c r="D169" s="123"/>
      <c r="E169" s="123"/>
      <c r="F169" s="123"/>
      <c r="G169" s="123"/>
      <c r="H169" s="123"/>
      <c r="I169" s="123"/>
      <c r="J169" s="123"/>
      <c r="K169" s="123"/>
      <c r="L169" s="123"/>
      <c r="M169" s="123"/>
      <c r="N169" s="123"/>
      <c r="O169" s="123"/>
    </row>
    <row r="170" spans="1:15" x14ac:dyDescent="0.25">
      <c r="A170" s="23">
        <v>4914</v>
      </c>
      <c r="B170" s="9" t="s">
        <v>328</v>
      </c>
      <c r="C170" s="125">
        <f>'3.Income &amp; Expenditure Budget'!E171</f>
        <v>0</v>
      </c>
      <c r="D170" s="123"/>
      <c r="E170" s="123"/>
      <c r="F170" s="123"/>
      <c r="G170" s="123"/>
      <c r="H170" s="123"/>
      <c r="I170" s="123"/>
      <c r="J170" s="123"/>
      <c r="K170" s="123"/>
      <c r="L170" s="123"/>
      <c r="M170" s="123"/>
      <c r="N170" s="123"/>
      <c r="O170" s="123"/>
    </row>
    <row r="171" spans="1:15" x14ac:dyDescent="0.25">
      <c r="A171" s="23">
        <v>4915</v>
      </c>
      <c r="B171" s="9" t="s">
        <v>330</v>
      </c>
      <c r="C171" s="125">
        <f>'3.Income &amp; Expenditure Budget'!E172</f>
        <v>0</v>
      </c>
      <c r="D171" s="123"/>
      <c r="E171" s="123"/>
      <c r="F171" s="123"/>
      <c r="G171" s="123"/>
      <c r="H171" s="123"/>
      <c r="I171" s="123"/>
      <c r="J171" s="123"/>
      <c r="K171" s="123"/>
      <c r="L171" s="123"/>
      <c r="M171" s="123"/>
      <c r="N171" s="123"/>
      <c r="O171" s="123"/>
    </row>
    <row r="172" spans="1:15" x14ac:dyDescent="0.25">
      <c r="A172" s="23">
        <v>4916</v>
      </c>
      <c r="B172" s="9" t="s">
        <v>319</v>
      </c>
      <c r="C172" s="125">
        <f>'3.Income &amp; Expenditure Budget'!E173</f>
        <v>0</v>
      </c>
      <c r="D172" s="123"/>
      <c r="E172" s="123"/>
      <c r="F172" s="123"/>
      <c r="G172" s="123"/>
      <c r="H172" s="123"/>
      <c r="I172" s="123"/>
      <c r="J172" s="123"/>
      <c r="K172" s="123"/>
      <c r="L172" s="123"/>
      <c r="M172" s="123"/>
      <c r="N172" s="123"/>
      <c r="O172" s="123"/>
    </row>
    <row r="173" spans="1:15" x14ac:dyDescent="0.25">
      <c r="A173" s="23">
        <v>4917</v>
      </c>
      <c r="B173" s="9" t="s">
        <v>320</v>
      </c>
      <c r="C173" s="125">
        <f>'3.Income &amp; Expenditure Budget'!E174</f>
        <v>0</v>
      </c>
      <c r="D173" s="123"/>
      <c r="E173" s="123"/>
      <c r="F173" s="123"/>
      <c r="G173" s="123"/>
      <c r="H173" s="123"/>
      <c r="I173" s="123"/>
      <c r="J173" s="123"/>
      <c r="K173" s="123"/>
      <c r="L173" s="123"/>
      <c r="M173" s="123"/>
      <c r="N173" s="123"/>
      <c r="O173" s="123"/>
    </row>
    <row r="174" spans="1:15" x14ac:dyDescent="0.25">
      <c r="A174" s="23">
        <v>4918</v>
      </c>
      <c r="B174" s="9" t="s">
        <v>323</v>
      </c>
      <c r="C174" s="125">
        <f>'3.Income &amp; Expenditure Budget'!E175</f>
        <v>0</v>
      </c>
      <c r="D174" s="123"/>
      <c r="E174" s="123"/>
      <c r="F174" s="123"/>
      <c r="G174" s="123"/>
      <c r="H174" s="123"/>
      <c r="I174" s="123"/>
      <c r="J174" s="123"/>
      <c r="K174" s="123"/>
      <c r="L174" s="123"/>
      <c r="M174" s="123"/>
      <c r="N174" s="123"/>
      <c r="O174" s="123"/>
    </row>
    <row r="175" spans="1:15" x14ac:dyDescent="0.25">
      <c r="A175" s="23">
        <v>4919</v>
      </c>
      <c r="B175" s="9" t="s">
        <v>326</v>
      </c>
      <c r="C175" s="125">
        <f>'3.Income &amp; Expenditure Budget'!E176</f>
        <v>0</v>
      </c>
      <c r="D175" s="123"/>
      <c r="E175" s="123"/>
      <c r="F175" s="123"/>
      <c r="G175" s="123"/>
      <c r="H175" s="123"/>
      <c r="I175" s="123"/>
      <c r="J175" s="123"/>
      <c r="K175" s="123"/>
      <c r="L175" s="123"/>
      <c r="M175" s="123"/>
      <c r="N175" s="123"/>
      <c r="O175" s="123"/>
    </row>
    <row r="176" spans="1:15" x14ac:dyDescent="0.25">
      <c r="A176" s="23">
        <v>4920</v>
      </c>
      <c r="B176" s="9" t="s">
        <v>338</v>
      </c>
      <c r="C176" s="125">
        <f>'3.Income &amp; Expenditure Budget'!E177</f>
        <v>0</v>
      </c>
      <c r="D176" s="123"/>
      <c r="E176" s="123"/>
      <c r="F176" s="123"/>
      <c r="G176" s="123"/>
      <c r="H176" s="123"/>
      <c r="I176" s="123"/>
      <c r="J176" s="123"/>
      <c r="K176" s="123"/>
      <c r="L176" s="123"/>
      <c r="M176" s="123"/>
      <c r="N176" s="123"/>
      <c r="O176" s="123"/>
    </row>
    <row r="177" spans="1:16" x14ac:dyDescent="0.25">
      <c r="A177" s="23">
        <v>4921</v>
      </c>
      <c r="B177" s="9" t="s">
        <v>329</v>
      </c>
      <c r="C177" s="125">
        <f>'3.Income &amp; Expenditure Budget'!E178</f>
        <v>0</v>
      </c>
      <c r="D177" s="123"/>
      <c r="E177" s="123"/>
      <c r="F177" s="123"/>
      <c r="G177" s="123"/>
      <c r="H177" s="123"/>
      <c r="I177" s="123"/>
      <c r="J177" s="123"/>
      <c r="K177" s="123"/>
      <c r="L177" s="123"/>
      <c r="M177" s="123"/>
      <c r="N177" s="123"/>
      <c r="O177" s="123"/>
    </row>
    <row r="178" spans="1:16" x14ac:dyDescent="0.25">
      <c r="A178" s="23">
        <v>4922</v>
      </c>
      <c r="B178" s="9" t="s">
        <v>331</v>
      </c>
      <c r="C178" s="125">
        <f>'3.Income &amp; Expenditure Budget'!E179</f>
        <v>0</v>
      </c>
      <c r="D178" s="123"/>
      <c r="E178" s="123"/>
      <c r="F178" s="123"/>
      <c r="G178" s="123"/>
      <c r="H178" s="123"/>
      <c r="I178" s="123"/>
      <c r="J178" s="123"/>
      <c r="K178" s="123"/>
      <c r="L178" s="123"/>
      <c r="M178" s="123"/>
      <c r="N178" s="123"/>
      <c r="O178" s="123"/>
    </row>
    <row r="179" spans="1:16" x14ac:dyDescent="0.25">
      <c r="A179" s="23">
        <v>4923</v>
      </c>
      <c r="B179" s="9" t="s">
        <v>332</v>
      </c>
      <c r="C179" s="125">
        <f>'3.Income &amp; Expenditure Budget'!E180</f>
        <v>0</v>
      </c>
      <c r="D179" s="123"/>
      <c r="E179" s="123"/>
      <c r="F179" s="123"/>
      <c r="G179" s="123"/>
      <c r="H179" s="123"/>
      <c r="I179" s="123"/>
      <c r="J179" s="123"/>
      <c r="K179" s="123"/>
      <c r="L179" s="123"/>
      <c r="M179" s="123"/>
      <c r="N179" s="123"/>
      <c r="O179" s="123"/>
    </row>
    <row r="180" spans="1:16" x14ac:dyDescent="0.25">
      <c r="A180" s="23">
        <v>4924</v>
      </c>
      <c r="B180" s="9" t="s">
        <v>334</v>
      </c>
      <c r="C180" s="125">
        <f>'3.Income &amp; Expenditure Budget'!E181</f>
        <v>0</v>
      </c>
      <c r="D180" s="123"/>
      <c r="E180" s="123"/>
      <c r="F180" s="123"/>
      <c r="G180" s="123"/>
      <c r="H180" s="123"/>
      <c r="I180" s="123"/>
      <c r="J180" s="123"/>
      <c r="K180" s="123"/>
      <c r="L180" s="123"/>
      <c r="M180" s="123"/>
      <c r="N180" s="123"/>
      <c r="O180" s="123"/>
    </row>
    <row r="181" spans="1:16" x14ac:dyDescent="0.25">
      <c r="A181" s="23">
        <v>4925</v>
      </c>
      <c r="B181" s="9" t="s">
        <v>336</v>
      </c>
      <c r="C181" s="125">
        <f>'3.Income &amp; Expenditure Budget'!E182</f>
        <v>0</v>
      </c>
      <c r="D181" s="123"/>
      <c r="E181" s="123"/>
      <c r="F181" s="123"/>
      <c r="G181" s="123"/>
      <c r="H181" s="123"/>
      <c r="I181" s="123"/>
      <c r="J181" s="123"/>
      <c r="K181" s="123"/>
      <c r="L181" s="123"/>
      <c r="M181" s="123"/>
      <c r="N181" s="123"/>
      <c r="O181" s="123"/>
    </row>
    <row r="182" spans="1:16" x14ac:dyDescent="0.25">
      <c r="A182" s="23">
        <v>4927</v>
      </c>
      <c r="B182" s="9" t="s">
        <v>345</v>
      </c>
      <c r="C182" s="125">
        <f>'3.Income &amp; Expenditure Budget'!E183</f>
        <v>0</v>
      </c>
      <c r="D182" s="123"/>
      <c r="E182" s="123"/>
      <c r="F182" s="123"/>
      <c r="G182" s="123"/>
      <c r="H182" s="123"/>
      <c r="I182" s="123"/>
      <c r="J182" s="123"/>
      <c r="K182" s="123"/>
      <c r="L182" s="123"/>
      <c r="M182" s="123"/>
      <c r="N182" s="123"/>
      <c r="O182" s="123"/>
    </row>
    <row r="183" spans="1:16" x14ac:dyDescent="0.25">
      <c r="A183" s="23">
        <v>4928</v>
      </c>
      <c r="B183" s="9" t="s">
        <v>347</v>
      </c>
      <c r="C183" s="125">
        <f>'3.Income &amp; Expenditure Budget'!E184</f>
        <v>0</v>
      </c>
      <c r="D183" s="123"/>
      <c r="E183" s="123"/>
      <c r="F183" s="123"/>
      <c r="G183" s="123"/>
      <c r="H183" s="123"/>
      <c r="I183" s="123"/>
      <c r="J183" s="123"/>
      <c r="K183" s="123"/>
      <c r="L183" s="123"/>
      <c r="M183" s="123"/>
      <c r="N183" s="123"/>
      <c r="O183" s="123"/>
    </row>
    <row r="184" spans="1:16" x14ac:dyDescent="0.25">
      <c r="A184" s="26">
        <v>4929</v>
      </c>
      <c r="B184" s="12" t="s">
        <v>348</v>
      </c>
      <c r="C184" s="125">
        <f>'3.Income &amp; Expenditure Budget'!E185</f>
        <v>0</v>
      </c>
      <c r="D184" s="123"/>
      <c r="E184" s="123"/>
      <c r="F184" s="123"/>
      <c r="G184" s="123"/>
      <c r="H184" s="123"/>
      <c r="I184" s="123"/>
      <c r="J184" s="123"/>
      <c r="K184" s="123"/>
      <c r="L184" s="123"/>
      <c r="M184" s="123"/>
      <c r="N184" s="123"/>
      <c r="O184" s="123"/>
    </row>
    <row r="185" spans="1:16" x14ac:dyDescent="0.25">
      <c r="A185" s="24">
        <v>4930</v>
      </c>
      <c r="B185" s="10" t="s">
        <v>341</v>
      </c>
      <c r="C185" s="126">
        <f>'3.Income &amp; Expenditure Budget'!E186</f>
        <v>0</v>
      </c>
      <c r="D185" s="361"/>
      <c r="E185" s="361"/>
      <c r="F185" s="361"/>
      <c r="G185" s="361"/>
      <c r="H185" s="361"/>
      <c r="I185" s="361"/>
      <c r="J185" s="361"/>
      <c r="K185" s="361"/>
      <c r="L185" s="361"/>
      <c r="M185" s="361"/>
      <c r="N185" s="361"/>
      <c r="O185" s="361"/>
    </row>
    <row r="186" spans="1:16" x14ac:dyDescent="0.25">
      <c r="A186" s="355">
        <v>4931</v>
      </c>
      <c r="B186" s="130" t="s">
        <v>497</v>
      </c>
      <c r="C186" s="360">
        <f>'3.Income &amp; Expenditure Budget'!E187</f>
        <v>0</v>
      </c>
      <c r="D186" s="359"/>
      <c r="E186" s="359"/>
      <c r="F186" s="359"/>
      <c r="G186" s="359"/>
      <c r="H186" s="359"/>
      <c r="I186" s="359"/>
      <c r="J186" s="359"/>
      <c r="K186" s="359"/>
      <c r="L186" s="359"/>
      <c r="M186" s="359"/>
      <c r="N186" s="359"/>
      <c r="O186" s="359"/>
    </row>
    <row r="187" spans="1:16" x14ac:dyDescent="0.25">
      <c r="A187" s="572" t="s">
        <v>258</v>
      </c>
      <c r="B187" s="563"/>
      <c r="C187" s="60">
        <f>SUM(C124:C186)</f>
        <v>2000</v>
      </c>
      <c r="D187" s="362">
        <f>SUM(D124:D186)</f>
        <v>0</v>
      </c>
      <c r="E187" s="362">
        <f t="shared" ref="E187:O187" si="6">SUM(E124:E186)</f>
        <v>0</v>
      </c>
      <c r="F187" s="362">
        <f t="shared" si="6"/>
        <v>0</v>
      </c>
      <c r="G187" s="362">
        <f t="shared" si="6"/>
        <v>0</v>
      </c>
      <c r="H187" s="362">
        <f t="shared" si="6"/>
        <v>0</v>
      </c>
      <c r="I187" s="362">
        <f t="shared" si="6"/>
        <v>0</v>
      </c>
      <c r="J187" s="362">
        <f t="shared" si="6"/>
        <v>0</v>
      </c>
      <c r="K187" s="362">
        <f t="shared" si="6"/>
        <v>0</v>
      </c>
      <c r="L187" s="362">
        <f t="shared" si="6"/>
        <v>0</v>
      </c>
      <c r="M187" s="362">
        <f t="shared" si="6"/>
        <v>0</v>
      </c>
      <c r="N187" s="362">
        <f t="shared" si="6"/>
        <v>0</v>
      </c>
      <c r="O187" s="362">
        <f t="shared" si="6"/>
        <v>0</v>
      </c>
      <c r="P187" s="319"/>
    </row>
    <row r="188" spans="1:16" x14ac:dyDescent="0.25">
      <c r="A188" s="23"/>
      <c r="B188" s="9"/>
      <c r="C188" s="57"/>
    </row>
    <row r="189" spans="1:16" ht="16.5" thickBot="1" x14ac:dyDescent="0.3">
      <c r="A189" s="572" t="s">
        <v>355</v>
      </c>
      <c r="B189" s="575"/>
      <c r="C189" s="580"/>
    </row>
    <row r="190" spans="1:16" x14ac:dyDescent="0.25">
      <c r="A190" s="27">
        <v>5010</v>
      </c>
      <c r="B190" s="13" t="s">
        <v>346</v>
      </c>
      <c r="C190" s="127">
        <f>'3.Income &amp; Expenditure Budget'!E191</f>
        <v>0</v>
      </c>
      <c r="D190" s="123"/>
      <c r="E190" s="123"/>
      <c r="F190" s="123"/>
      <c r="G190" s="123"/>
      <c r="H190" s="123"/>
      <c r="I190" s="123"/>
      <c r="J190" s="123"/>
      <c r="K190" s="123"/>
      <c r="L190" s="123"/>
      <c r="M190" s="123"/>
      <c r="N190" s="123"/>
      <c r="O190" s="123"/>
    </row>
    <row r="191" spans="1:16" x14ac:dyDescent="0.25">
      <c r="A191" s="23">
        <v>5030</v>
      </c>
      <c r="B191" s="9" t="s">
        <v>358</v>
      </c>
      <c r="C191" s="125">
        <f>'3.Income &amp; Expenditure Budget'!E192</f>
        <v>0</v>
      </c>
      <c r="D191" s="123"/>
      <c r="E191" s="123"/>
      <c r="F191" s="123"/>
      <c r="G191" s="123"/>
      <c r="H191" s="123"/>
      <c r="I191" s="123"/>
      <c r="J191" s="123"/>
      <c r="K191" s="123"/>
      <c r="L191" s="123"/>
      <c r="M191" s="123"/>
      <c r="N191" s="123"/>
      <c r="O191" s="123"/>
    </row>
    <row r="192" spans="1:16" x14ac:dyDescent="0.25">
      <c r="A192" s="23">
        <v>5110</v>
      </c>
      <c r="B192" s="9" t="s">
        <v>350</v>
      </c>
      <c r="C192" s="125">
        <f>'3.Income &amp; Expenditure Budget'!E193</f>
        <v>0</v>
      </c>
      <c r="D192" s="123"/>
      <c r="E192" s="123"/>
      <c r="F192" s="123"/>
      <c r="G192" s="123"/>
      <c r="H192" s="123"/>
      <c r="I192" s="123"/>
      <c r="J192" s="123"/>
      <c r="K192" s="123"/>
      <c r="L192" s="123"/>
      <c r="M192" s="123"/>
      <c r="N192" s="123"/>
      <c r="O192" s="123"/>
    </row>
    <row r="193" spans="1:15" x14ac:dyDescent="0.25">
      <c r="A193" s="23">
        <v>5112</v>
      </c>
      <c r="B193" s="9" t="s">
        <v>360</v>
      </c>
      <c r="C193" s="125">
        <f>'3.Income &amp; Expenditure Budget'!E194</f>
        <v>0</v>
      </c>
      <c r="D193" s="123"/>
      <c r="E193" s="123"/>
      <c r="F193" s="123"/>
      <c r="G193" s="123"/>
      <c r="H193" s="123"/>
      <c r="I193" s="123"/>
      <c r="J193" s="123"/>
      <c r="K193" s="123"/>
      <c r="L193" s="123"/>
      <c r="M193" s="123"/>
      <c r="N193" s="123"/>
      <c r="O193" s="123"/>
    </row>
    <row r="194" spans="1:15" x14ac:dyDescent="0.25">
      <c r="A194" s="23">
        <v>5150</v>
      </c>
      <c r="B194" s="9" t="s">
        <v>353</v>
      </c>
      <c r="C194" s="125">
        <f>'3.Income &amp; Expenditure Budget'!E195</f>
        <v>0</v>
      </c>
      <c r="D194" s="123"/>
      <c r="E194" s="123"/>
      <c r="F194" s="123"/>
      <c r="G194" s="123"/>
      <c r="H194" s="123"/>
      <c r="I194" s="123"/>
      <c r="J194" s="123"/>
      <c r="K194" s="123"/>
      <c r="L194" s="123"/>
      <c r="M194" s="123"/>
      <c r="N194" s="123"/>
      <c r="O194" s="123"/>
    </row>
    <row r="195" spans="1:15" x14ac:dyDescent="0.25">
      <c r="A195" s="23">
        <v>5170</v>
      </c>
      <c r="B195" s="9" t="s">
        <v>354</v>
      </c>
      <c r="C195" s="125">
        <f>'3.Income &amp; Expenditure Budget'!E196</f>
        <v>0</v>
      </c>
      <c r="D195" s="123"/>
      <c r="E195" s="123"/>
      <c r="F195" s="123"/>
      <c r="G195" s="123"/>
      <c r="H195" s="123"/>
      <c r="I195" s="123"/>
      <c r="J195" s="123"/>
      <c r="K195" s="123"/>
      <c r="L195" s="123"/>
      <c r="M195" s="123"/>
      <c r="N195" s="123"/>
      <c r="O195" s="123"/>
    </row>
    <row r="196" spans="1:15" x14ac:dyDescent="0.25">
      <c r="A196" s="23">
        <v>5175</v>
      </c>
      <c r="B196" s="9" t="s">
        <v>363</v>
      </c>
      <c r="C196" s="125">
        <f>'3.Income &amp; Expenditure Budget'!E197</f>
        <v>0</v>
      </c>
      <c r="D196" s="123"/>
      <c r="E196" s="123"/>
      <c r="F196" s="123"/>
      <c r="G196" s="123"/>
      <c r="H196" s="123"/>
      <c r="I196" s="123"/>
      <c r="J196" s="123"/>
      <c r="K196" s="123"/>
      <c r="L196" s="123"/>
      <c r="M196" s="123"/>
      <c r="N196" s="123"/>
      <c r="O196" s="123"/>
    </row>
    <row r="197" spans="1:15" x14ac:dyDescent="0.25">
      <c r="A197" s="23">
        <v>5310</v>
      </c>
      <c r="B197" s="9" t="s">
        <v>357</v>
      </c>
      <c r="C197" s="125">
        <f>'3.Income &amp; Expenditure Budget'!E198</f>
        <v>0</v>
      </c>
      <c r="D197" s="123"/>
      <c r="E197" s="123"/>
      <c r="F197" s="123"/>
      <c r="G197" s="123"/>
      <c r="H197" s="123"/>
      <c r="I197" s="123"/>
      <c r="J197" s="123"/>
      <c r="K197" s="123"/>
      <c r="L197" s="123"/>
      <c r="M197" s="123"/>
      <c r="N197" s="123"/>
      <c r="O197" s="123"/>
    </row>
    <row r="198" spans="1:15" x14ac:dyDescent="0.25">
      <c r="A198" s="23">
        <v>5315</v>
      </c>
      <c r="B198" s="9" t="s">
        <v>366</v>
      </c>
      <c r="C198" s="125">
        <f>'3.Income &amp; Expenditure Budget'!E199</f>
        <v>0</v>
      </c>
      <c r="D198" s="123"/>
      <c r="E198" s="123"/>
      <c r="F198" s="123"/>
      <c r="G198" s="123"/>
      <c r="H198" s="123"/>
      <c r="I198" s="123"/>
      <c r="J198" s="123"/>
      <c r="K198" s="123"/>
      <c r="L198" s="123"/>
      <c r="M198" s="123"/>
      <c r="N198" s="123"/>
      <c r="O198" s="123"/>
    </row>
    <row r="199" spans="1:15" x14ac:dyDescent="0.25">
      <c r="A199" s="23">
        <v>5316</v>
      </c>
      <c r="B199" s="9" t="s">
        <v>368</v>
      </c>
      <c r="C199" s="125">
        <f>'3.Income &amp; Expenditure Budget'!E200</f>
        <v>0</v>
      </c>
      <c r="D199" s="123"/>
      <c r="E199" s="123"/>
      <c r="F199" s="123"/>
      <c r="G199" s="123"/>
      <c r="H199" s="123"/>
      <c r="I199" s="123"/>
      <c r="J199" s="123"/>
      <c r="K199" s="123"/>
      <c r="L199" s="123"/>
      <c r="M199" s="123"/>
      <c r="N199" s="123"/>
      <c r="O199" s="123"/>
    </row>
    <row r="200" spans="1:15" x14ac:dyDescent="0.25">
      <c r="A200" s="23">
        <v>5350</v>
      </c>
      <c r="B200" s="9" t="s">
        <v>359</v>
      </c>
      <c r="C200" s="125">
        <f>'3.Income &amp; Expenditure Budget'!E201</f>
        <v>0</v>
      </c>
      <c r="D200" s="123"/>
      <c r="E200" s="123"/>
      <c r="F200" s="123"/>
      <c r="G200" s="123"/>
      <c r="H200" s="123"/>
      <c r="I200" s="123"/>
      <c r="J200" s="123"/>
      <c r="K200" s="123"/>
      <c r="L200" s="123"/>
      <c r="M200" s="123"/>
      <c r="N200" s="123"/>
      <c r="O200" s="123"/>
    </row>
    <row r="201" spans="1:15" x14ac:dyDescent="0.25">
      <c r="A201" s="23">
        <v>5400</v>
      </c>
      <c r="B201" s="9" t="s">
        <v>370</v>
      </c>
      <c r="C201" s="125">
        <f>'3.Income &amp; Expenditure Budget'!E202</f>
        <v>0</v>
      </c>
      <c r="D201" s="123"/>
      <c r="E201" s="123"/>
      <c r="F201" s="123"/>
      <c r="G201" s="123"/>
      <c r="H201" s="123"/>
      <c r="I201" s="123"/>
      <c r="J201" s="123"/>
      <c r="K201" s="123"/>
      <c r="L201" s="123"/>
      <c r="M201" s="123"/>
      <c r="N201" s="123"/>
      <c r="O201" s="123"/>
    </row>
    <row r="202" spans="1:15" x14ac:dyDescent="0.25">
      <c r="A202" s="23">
        <v>5450</v>
      </c>
      <c r="B202" s="9" t="s">
        <v>372</v>
      </c>
      <c r="C202" s="125">
        <f>'3.Income &amp; Expenditure Budget'!E203</f>
        <v>0</v>
      </c>
      <c r="D202" s="123"/>
      <c r="E202" s="123"/>
      <c r="F202" s="123"/>
      <c r="G202" s="123"/>
      <c r="H202" s="123"/>
      <c r="I202" s="123"/>
      <c r="J202" s="123"/>
      <c r="K202" s="123"/>
      <c r="L202" s="123"/>
      <c r="M202" s="123"/>
      <c r="N202" s="123"/>
      <c r="O202" s="123"/>
    </row>
    <row r="203" spans="1:15" x14ac:dyDescent="0.25">
      <c r="A203" s="23">
        <v>5510</v>
      </c>
      <c r="B203" s="9" t="s">
        <v>361</v>
      </c>
      <c r="C203" s="125">
        <f>'3.Income &amp; Expenditure Budget'!E204</f>
        <v>0</v>
      </c>
      <c r="D203" s="123"/>
      <c r="E203" s="123"/>
      <c r="F203" s="123"/>
      <c r="G203" s="123"/>
      <c r="H203" s="123"/>
      <c r="I203" s="123"/>
      <c r="J203" s="123"/>
      <c r="K203" s="123"/>
      <c r="L203" s="123"/>
      <c r="M203" s="123"/>
      <c r="N203" s="123"/>
      <c r="O203" s="123"/>
    </row>
    <row r="204" spans="1:15" x14ac:dyDescent="0.25">
      <c r="A204" s="23">
        <v>5550</v>
      </c>
      <c r="B204" s="9" t="s">
        <v>362</v>
      </c>
      <c r="C204" s="125">
        <f>'3.Income &amp; Expenditure Budget'!E205</f>
        <v>0</v>
      </c>
      <c r="D204" s="123"/>
      <c r="E204" s="123"/>
      <c r="F204" s="123"/>
      <c r="G204" s="123"/>
      <c r="H204" s="123"/>
      <c r="I204" s="123"/>
      <c r="J204" s="123"/>
      <c r="K204" s="123"/>
      <c r="L204" s="123"/>
      <c r="M204" s="123"/>
      <c r="N204" s="123"/>
      <c r="O204" s="123"/>
    </row>
    <row r="205" spans="1:15" x14ac:dyDescent="0.25">
      <c r="A205" s="23">
        <v>5551</v>
      </c>
      <c r="B205" s="9" t="s">
        <v>364</v>
      </c>
      <c r="C205" s="125">
        <f>'3.Income &amp; Expenditure Budget'!E206</f>
        <v>0</v>
      </c>
      <c r="D205" s="123"/>
      <c r="E205" s="123"/>
      <c r="F205" s="123"/>
      <c r="G205" s="123"/>
      <c r="H205" s="123"/>
      <c r="I205" s="123"/>
      <c r="J205" s="123"/>
      <c r="K205" s="123"/>
      <c r="L205" s="123"/>
      <c r="M205" s="123"/>
      <c r="N205" s="123"/>
      <c r="O205" s="123"/>
    </row>
    <row r="206" spans="1:15" x14ac:dyDescent="0.25">
      <c r="A206" s="23">
        <v>5552</v>
      </c>
      <c r="B206" s="9" t="s">
        <v>365</v>
      </c>
      <c r="C206" s="125">
        <f>'3.Income &amp; Expenditure Budget'!E207</f>
        <v>0</v>
      </c>
      <c r="D206" s="123"/>
      <c r="E206" s="123"/>
      <c r="F206" s="123"/>
      <c r="G206" s="123"/>
      <c r="H206" s="123"/>
      <c r="I206" s="123"/>
      <c r="J206" s="123"/>
      <c r="K206" s="123"/>
      <c r="L206" s="123"/>
      <c r="M206" s="123"/>
      <c r="N206" s="123"/>
      <c r="O206" s="123"/>
    </row>
    <row r="207" spans="1:15" x14ac:dyDescent="0.25">
      <c r="A207" s="23">
        <v>5553</v>
      </c>
      <c r="B207" s="9" t="s">
        <v>375</v>
      </c>
      <c r="C207" s="125">
        <f>'3.Income &amp; Expenditure Budget'!E208</f>
        <v>0</v>
      </c>
      <c r="D207" s="123"/>
      <c r="E207" s="123"/>
      <c r="F207" s="123"/>
      <c r="G207" s="123"/>
      <c r="H207" s="123"/>
      <c r="I207" s="123"/>
      <c r="J207" s="123"/>
      <c r="K207" s="123"/>
      <c r="L207" s="123"/>
      <c r="M207" s="123"/>
      <c r="N207" s="123"/>
      <c r="O207" s="123"/>
    </row>
    <row r="208" spans="1:15" x14ac:dyDescent="0.25">
      <c r="A208" s="23">
        <v>5610</v>
      </c>
      <c r="B208" s="9" t="s">
        <v>498</v>
      </c>
      <c r="C208" s="125">
        <f>'3.Income &amp; Expenditure Budget'!E209</f>
        <v>0</v>
      </c>
      <c r="D208" s="123"/>
      <c r="E208" s="123"/>
      <c r="F208" s="123"/>
      <c r="G208" s="123"/>
      <c r="H208" s="123"/>
      <c r="I208" s="123"/>
      <c r="J208" s="123"/>
      <c r="K208" s="123"/>
      <c r="L208" s="123"/>
      <c r="M208" s="123"/>
      <c r="N208" s="123"/>
      <c r="O208" s="123"/>
    </row>
    <row r="209" spans="1:15" x14ac:dyDescent="0.25">
      <c r="A209" s="23">
        <v>5611</v>
      </c>
      <c r="B209" s="9" t="s">
        <v>379</v>
      </c>
      <c r="C209" s="125">
        <f>'3.Income &amp; Expenditure Budget'!E210</f>
        <v>0</v>
      </c>
      <c r="D209" s="123"/>
      <c r="E209" s="123"/>
      <c r="F209" s="123"/>
      <c r="G209" s="123"/>
      <c r="H209" s="123"/>
      <c r="I209" s="123"/>
      <c r="J209" s="123"/>
      <c r="K209" s="123"/>
      <c r="L209" s="123"/>
      <c r="M209" s="123"/>
      <c r="N209" s="123"/>
      <c r="O209" s="123"/>
    </row>
    <row r="210" spans="1:15" x14ac:dyDescent="0.25">
      <c r="A210" s="23">
        <v>5700</v>
      </c>
      <c r="B210" s="9" t="s">
        <v>371</v>
      </c>
      <c r="C210" s="125">
        <f>'3.Income &amp; Expenditure Budget'!E211</f>
        <v>0</v>
      </c>
      <c r="D210" s="123"/>
      <c r="E210" s="123"/>
      <c r="F210" s="123"/>
      <c r="G210" s="123"/>
      <c r="H210" s="123"/>
      <c r="I210" s="123"/>
      <c r="J210" s="123"/>
      <c r="K210" s="123"/>
      <c r="L210" s="123"/>
      <c r="M210" s="123"/>
      <c r="N210" s="123"/>
      <c r="O210" s="123"/>
    </row>
    <row r="211" spans="1:15" ht="16.5" thickBot="1" x14ac:dyDescent="0.3">
      <c r="A211" s="23">
        <v>5800</v>
      </c>
      <c r="B211" s="9" t="s">
        <v>373</v>
      </c>
      <c r="C211" s="126">
        <f>'3.Income &amp; Expenditure Budget'!E212</f>
        <v>0</v>
      </c>
      <c r="D211" s="123"/>
      <c r="E211" s="123"/>
      <c r="F211" s="123"/>
      <c r="G211" s="123"/>
      <c r="H211" s="123"/>
      <c r="I211" s="123"/>
      <c r="J211" s="123"/>
      <c r="K211" s="123"/>
      <c r="L211" s="123"/>
      <c r="M211" s="123"/>
      <c r="N211" s="123"/>
      <c r="O211" s="123"/>
    </row>
    <row r="212" spans="1:15" ht="16.5" thickBot="1" x14ac:dyDescent="0.3">
      <c r="A212" s="572" t="s">
        <v>383</v>
      </c>
      <c r="B212" s="563"/>
      <c r="C212" s="60">
        <f>SUM(C190:C211)</f>
        <v>0</v>
      </c>
      <c r="D212" s="119">
        <f t="shared" ref="D212:O212" si="7">SUM(D190:D211)</f>
        <v>0</v>
      </c>
      <c r="E212" s="119">
        <f t="shared" si="7"/>
        <v>0</v>
      </c>
      <c r="F212" s="119">
        <f t="shared" si="7"/>
        <v>0</v>
      </c>
      <c r="G212" s="119">
        <f t="shared" si="7"/>
        <v>0</v>
      </c>
      <c r="H212" s="119">
        <f t="shared" si="7"/>
        <v>0</v>
      </c>
      <c r="I212" s="119">
        <f t="shared" si="7"/>
        <v>0</v>
      </c>
      <c r="J212" s="119">
        <f t="shared" si="7"/>
        <v>0</v>
      </c>
      <c r="K212" s="119">
        <f t="shared" si="7"/>
        <v>0</v>
      </c>
      <c r="L212" s="119">
        <f t="shared" si="7"/>
        <v>0</v>
      </c>
      <c r="M212" s="119">
        <f t="shared" si="7"/>
        <v>0</v>
      </c>
      <c r="N212" s="119">
        <f t="shared" si="7"/>
        <v>0</v>
      </c>
      <c r="O212" s="119">
        <f t="shared" si="7"/>
        <v>0</v>
      </c>
    </row>
    <row r="213" spans="1:15" ht="16.5" thickBot="1" x14ac:dyDescent="0.3">
      <c r="A213" s="23"/>
      <c r="B213" s="9"/>
      <c r="C213" s="57"/>
    </row>
    <row r="214" spans="1:15" ht="16.5" thickBot="1" x14ac:dyDescent="0.3">
      <c r="A214" s="572" t="s">
        <v>386</v>
      </c>
      <c r="B214" s="575"/>
      <c r="C214" s="580"/>
    </row>
    <row r="215" spans="1:15" x14ac:dyDescent="0.25">
      <c r="A215" s="27">
        <v>6010</v>
      </c>
      <c r="B215" s="13" t="s">
        <v>374</v>
      </c>
      <c r="C215" s="127">
        <f>'3.Income &amp; Expenditure Budget'!E216</f>
        <v>0</v>
      </c>
      <c r="D215" s="123"/>
      <c r="E215" s="123"/>
      <c r="F215" s="123"/>
      <c r="G215" s="123"/>
      <c r="H215" s="123"/>
      <c r="I215" s="123"/>
      <c r="J215" s="123"/>
      <c r="K215" s="123"/>
      <c r="L215" s="123"/>
      <c r="M215" s="123"/>
      <c r="N215" s="123"/>
      <c r="O215" s="123"/>
    </row>
    <row r="216" spans="1:15" x14ac:dyDescent="0.25">
      <c r="A216" s="23">
        <v>6050</v>
      </c>
      <c r="B216" s="9" t="s">
        <v>389</v>
      </c>
      <c r="C216" s="125">
        <f>'3.Income &amp; Expenditure Budget'!E217</f>
        <v>0</v>
      </c>
      <c r="D216" s="123"/>
      <c r="E216" s="123"/>
      <c r="F216" s="123"/>
      <c r="G216" s="123"/>
      <c r="H216" s="123"/>
      <c r="I216" s="123"/>
      <c r="J216" s="123"/>
      <c r="K216" s="123"/>
      <c r="L216" s="123"/>
      <c r="M216" s="123"/>
      <c r="N216" s="123"/>
      <c r="O216" s="123"/>
    </row>
    <row r="217" spans="1:15" x14ac:dyDescent="0.25">
      <c r="A217" s="23">
        <v>6100</v>
      </c>
      <c r="B217" s="9" t="s">
        <v>378</v>
      </c>
      <c r="C217" s="125">
        <f>'3.Income &amp; Expenditure Budget'!E218</f>
        <v>0</v>
      </c>
      <c r="D217" s="123"/>
      <c r="E217" s="123"/>
      <c r="F217" s="123"/>
      <c r="G217" s="123"/>
      <c r="H217" s="123"/>
      <c r="I217" s="123"/>
      <c r="J217" s="123"/>
      <c r="K217" s="123"/>
      <c r="L217" s="123"/>
      <c r="M217" s="123"/>
      <c r="N217" s="123"/>
      <c r="O217" s="123"/>
    </row>
    <row r="218" spans="1:15" x14ac:dyDescent="0.25">
      <c r="A218" s="23">
        <v>6150</v>
      </c>
      <c r="B218" s="9" t="s">
        <v>380</v>
      </c>
      <c r="C218" s="125">
        <f>'3.Income &amp; Expenditure Budget'!E219</f>
        <v>0</v>
      </c>
      <c r="D218" s="123"/>
      <c r="E218" s="123"/>
      <c r="F218" s="123"/>
      <c r="G218" s="123"/>
      <c r="H218" s="123"/>
      <c r="I218" s="123"/>
      <c r="J218" s="123"/>
      <c r="K218" s="123"/>
      <c r="L218" s="123"/>
      <c r="M218" s="123"/>
      <c r="N218" s="123"/>
      <c r="O218" s="123"/>
    </row>
    <row r="219" spans="1:15" x14ac:dyDescent="0.25">
      <c r="A219" s="23">
        <v>6210</v>
      </c>
      <c r="B219" s="9" t="s">
        <v>381</v>
      </c>
      <c r="C219" s="125">
        <f>'3.Income &amp; Expenditure Budget'!E220</f>
        <v>0</v>
      </c>
      <c r="D219" s="123"/>
      <c r="E219" s="123"/>
      <c r="F219" s="123"/>
      <c r="G219" s="123"/>
      <c r="H219" s="123"/>
      <c r="I219" s="123"/>
      <c r="J219" s="123"/>
      <c r="K219" s="123"/>
      <c r="L219" s="123"/>
      <c r="M219" s="123"/>
      <c r="N219" s="123"/>
      <c r="O219" s="123"/>
    </row>
    <row r="220" spans="1:15" x14ac:dyDescent="0.25">
      <c r="A220" s="23">
        <v>6250</v>
      </c>
      <c r="B220" s="9" t="s">
        <v>382</v>
      </c>
      <c r="C220" s="125">
        <f>'3.Income &amp; Expenditure Budget'!E221</f>
        <v>0</v>
      </c>
      <c r="D220" s="123"/>
      <c r="E220" s="123"/>
      <c r="F220" s="123"/>
      <c r="G220" s="123"/>
      <c r="H220" s="123"/>
      <c r="I220" s="123"/>
      <c r="J220" s="123"/>
      <c r="K220" s="123"/>
      <c r="L220" s="123"/>
      <c r="M220" s="123"/>
      <c r="N220" s="123"/>
      <c r="O220" s="123"/>
    </row>
    <row r="221" spans="1:15" x14ac:dyDescent="0.25">
      <c r="A221" s="23">
        <v>6300</v>
      </c>
      <c r="B221" s="9" t="s">
        <v>384</v>
      </c>
      <c r="C221" s="125">
        <f>'3.Income &amp; Expenditure Budget'!E222</f>
        <v>0</v>
      </c>
      <c r="D221" s="123"/>
      <c r="E221" s="123"/>
      <c r="F221" s="123"/>
      <c r="G221" s="123"/>
      <c r="H221" s="123"/>
      <c r="I221" s="123"/>
      <c r="J221" s="123"/>
      <c r="K221" s="123"/>
      <c r="L221" s="123"/>
      <c r="M221" s="123"/>
      <c r="N221" s="123"/>
      <c r="O221" s="123"/>
    </row>
    <row r="222" spans="1:15" x14ac:dyDescent="0.25">
      <c r="A222" s="23">
        <v>6350</v>
      </c>
      <c r="B222" s="9" t="s">
        <v>385</v>
      </c>
      <c r="C222" s="125">
        <f>'3.Income &amp; Expenditure Budget'!E223</f>
        <v>0</v>
      </c>
      <c r="D222" s="123"/>
      <c r="E222" s="123"/>
      <c r="F222" s="123"/>
      <c r="G222" s="123"/>
      <c r="H222" s="123"/>
      <c r="I222" s="123"/>
      <c r="J222" s="123"/>
      <c r="K222" s="123"/>
      <c r="L222" s="123"/>
      <c r="M222" s="123"/>
      <c r="N222" s="123"/>
      <c r="O222" s="123"/>
    </row>
    <row r="223" spans="1:15" x14ac:dyDescent="0.25">
      <c r="A223" s="23">
        <v>6355</v>
      </c>
      <c r="B223" s="9" t="s">
        <v>398</v>
      </c>
      <c r="C223" s="125">
        <f>'3.Income &amp; Expenditure Budget'!E223</f>
        <v>0</v>
      </c>
      <c r="D223" s="123"/>
      <c r="E223" s="123"/>
      <c r="F223" s="123"/>
      <c r="G223" s="123"/>
      <c r="H223" s="123"/>
      <c r="I223" s="123"/>
      <c r="J223" s="123"/>
      <c r="K223" s="123"/>
      <c r="L223" s="123"/>
      <c r="M223" s="123"/>
      <c r="N223" s="123"/>
      <c r="O223" s="123"/>
    </row>
    <row r="224" spans="1:15" x14ac:dyDescent="0.25">
      <c r="A224" s="23">
        <v>6400</v>
      </c>
      <c r="B224" s="9" t="s">
        <v>388</v>
      </c>
      <c r="C224" s="125">
        <f>'3.Income &amp; Expenditure Budget'!E225</f>
        <v>0</v>
      </c>
      <c r="D224" s="123"/>
      <c r="E224" s="123"/>
      <c r="F224" s="123"/>
      <c r="G224" s="123"/>
      <c r="H224" s="123"/>
      <c r="I224" s="123"/>
      <c r="J224" s="123"/>
      <c r="K224" s="123"/>
      <c r="L224" s="123"/>
      <c r="M224" s="123"/>
      <c r="N224" s="123"/>
      <c r="O224" s="123"/>
    </row>
    <row r="225" spans="1:15" x14ac:dyDescent="0.25">
      <c r="A225" s="23">
        <v>6450</v>
      </c>
      <c r="B225" s="9" t="s">
        <v>390</v>
      </c>
      <c r="C225" s="125">
        <f>'3.Income &amp; Expenditure Budget'!E226</f>
        <v>0</v>
      </c>
      <c r="D225" s="123"/>
      <c r="E225" s="123"/>
      <c r="F225" s="123"/>
      <c r="G225" s="123"/>
      <c r="H225" s="123"/>
      <c r="I225" s="123"/>
      <c r="J225" s="123"/>
      <c r="K225" s="123"/>
      <c r="L225" s="123"/>
      <c r="M225" s="123"/>
      <c r="N225" s="123"/>
      <c r="O225" s="123"/>
    </row>
    <row r="226" spans="1:15" x14ac:dyDescent="0.25">
      <c r="A226" s="23">
        <v>6500</v>
      </c>
      <c r="B226" s="9" t="s">
        <v>391</v>
      </c>
      <c r="C226" s="125">
        <f>'3.Income &amp; Expenditure Budget'!E227</f>
        <v>0</v>
      </c>
      <c r="D226" s="123"/>
      <c r="E226" s="123"/>
      <c r="F226" s="123"/>
      <c r="G226" s="123"/>
      <c r="H226" s="123"/>
      <c r="I226" s="123"/>
      <c r="J226" s="123"/>
      <c r="K226" s="123"/>
      <c r="L226" s="123"/>
      <c r="M226" s="123"/>
      <c r="N226" s="123"/>
      <c r="O226" s="123"/>
    </row>
    <row r="227" spans="1:15" x14ac:dyDescent="0.25">
      <c r="A227" s="23">
        <v>6600</v>
      </c>
      <c r="B227" s="9" t="s">
        <v>392</v>
      </c>
      <c r="C227" s="125">
        <f>'3.Income &amp; Expenditure Budget'!E228</f>
        <v>0</v>
      </c>
      <c r="D227" s="123"/>
      <c r="E227" s="123"/>
      <c r="F227" s="123"/>
      <c r="G227" s="123"/>
      <c r="H227" s="123"/>
      <c r="I227" s="123"/>
      <c r="J227" s="123"/>
      <c r="K227" s="123"/>
      <c r="L227" s="123"/>
      <c r="M227" s="123"/>
      <c r="N227" s="123"/>
      <c r="O227" s="123"/>
    </row>
    <row r="228" spans="1:15" x14ac:dyDescent="0.25">
      <c r="A228" s="23">
        <v>6650</v>
      </c>
      <c r="B228" s="9" t="s">
        <v>393</v>
      </c>
      <c r="C228" s="125">
        <f>'3.Income &amp; Expenditure Budget'!E229</f>
        <v>0</v>
      </c>
      <c r="D228" s="123"/>
      <c r="E228" s="123"/>
      <c r="F228" s="123"/>
      <c r="G228" s="123"/>
      <c r="H228" s="123"/>
      <c r="I228" s="123"/>
      <c r="J228" s="123"/>
      <c r="K228" s="123"/>
      <c r="L228" s="123"/>
      <c r="M228" s="123"/>
      <c r="N228" s="123"/>
      <c r="O228" s="123"/>
    </row>
    <row r="229" spans="1:15" x14ac:dyDescent="0.25">
      <c r="A229" s="23">
        <v>6700</v>
      </c>
      <c r="B229" s="9" t="s">
        <v>394</v>
      </c>
      <c r="C229" s="125">
        <f>'3.Income &amp; Expenditure Budget'!E230</f>
        <v>0</v>
      </c>
      <c r="D229" s="123"/>
      <c r="E229" s="123"/>
      <c r="F229" s="123"/>
      <c r="G229" s="123"/>
      <c r="H229" s="123"/>
      <c r="I229" s="123"/>
      <c r="J229" s="123"/>
      <c r="K229" s="123"/>
      <c r="L229" s="123"/>
      <c r="M229" s="123"/>
      <c r="N229" s="123"/>
      <c r="O229" s="123"/>
    </row>
    <row r="230" spans="1:15" x14ac:dyDescent="0.25">
      <c r="A230" s="23">
        <v>6730</v>
      </c>
      <c r="B230" s="9" t="s">
        <v>395</v>
      </c>
      <c r="C230" s="125">
        <f>'3.Income &amp; Expenditure Budget'!E231</f>
        <v>0</v>
      </c>
      <c r="D230" s="123"/>
      <c r="E230" s="123"/>
      <c r="F230" s="123"/>
      <c r="G230" s="123"/>
      <c r="H230" s="123"/>
      <c r="I230" s="123"/>
      <c r="J230" s="123"/>
      <c r="K230" s="123"/>
      <c r="L230" s="123"/>
      <c r="M230" s="123"/>
      <c r="N230" s="123"/>
      <c r="O230" s="123"/>
    </row>
    <row r="231" spans="1:15" x14ac:dyDescent="0.25">
      <c r="A231" s="23">
        <v>6731</v>
      </c>
      <c r="B231" s="9" t="s">
        <v>397</v>
      </c>
      <c r="C231" s="125">
        <f>'3.Income &amp; Expenditure Budget'!E232</f>
        <v>0</v>
      </c>
      <c r="D231" s="123"/>
      <c r="E231" s="123"/>
      <c r="F231" s="123"/>
      <c r="G231" s="123"/>
      <c r="H231" s="123"/>
      <c r="I231" s="123"/>
      <c r="J231" s="123"/>
      <c r="K231" s="123"/>
      <c r="L231" s="123"/>
      <c r="M231" s="123"/>
      <c r="N231" s="123"/>
      <c r="O231" s="123"/>
    </row>
    <row r="232" spans="1:15" x14ac:dyDescent="0.25">
      <c r="A232" s="23">
        <v>6750</v>
      </c>
      <c r="B232" s="9" t="s">
        <v>400</v>
      </c>
      <c r="C232" s="125">
        <f>'3.Income &amp; Expenditure Budget'!E233</f>
        <v>0</v>
      </c>
      <c r="D232" s="123"/>
      <c r="E232" s="123"/>
      <c r="F232" s="123"/>
      <c r="G232" s="123"/>
      <c r="H232" s="123"/>
      <c r="I232" s="123"/>
      <c r="J232" s="123"/>
      <c r="K232" s="123"/>
      <c r="L232" s="123"/>
      <c r="M232" s="123"/>
      <c r="N232" s="123"/>
      <c r="O232" s="123"/>
    </row>
    <row r="233" spans="1:15" x14ac:dyDescent="0.25">
      <c r="A233" s="23">
        <v>6755</v>
      </c>
      <c r="B233" s="9" t="s">
        <v>401</v>
      </c>
      <c r="C233" s="125">
        <f>'3.Income &amp; Expenditure Budget'!E234</f>
        <v>0</v>
      </c>
      <c r="D233" s="123"/>
      <c r="E233" s="123"/>
      <c r="F233" s="123"/>
      <c r="G233" s="123"/>
      <c r="H233" s="123"/>
      <c r="I233" s="123"/>
      <c r="J233" s="123"/>
      <c r="K233" s="123"/>
      <c r="L233" s="123"/>
      <c r="M233" s="123"/>
      <c r="N233" s="123"/>
      <c r="O233" s="123"/>
    </row>
    <row r="234" spans="1:15" x14ac:dyDescent="0.25">
      <c r="A234" s="23">
        <v>6780</v>
      </c>
      <c r="B234" s="9" t="s">
        <v>402</v>
      </c>
      <c r="C234" s="125">
        <f>'3.Income &amp; Expenditure Budget'!E235</f>
        <v>0</v>
      </c>
      <c r="D234" s="123"/>
      <c r="E234" s="123"/>
      <c r="F234" s="123"/>
      <c r="G234" s="123"/>
      <c r="H234" s="123"/>
      <c r="I234" s="123"/>
      <c r="J234" s="123"/>
      <c r="K234" s="123"/>
      <c r="L234" s="123"/>
      <c r="M234" s="123"/>
      <c r="N234" s="123"/>
      <c r="O234" s="123"/>
    </row>
    <row r="235" spans="1:15" x14ac:dyDescent="0.25">
      <c r="A235" s="23">
        <v>6800</v>
      </c>
      <c r="B235" s="9" t="s">
        <v>403</v>
      </c>
      <c r="C235" s="125">
        <f>'3.Income &amp; Expenditure Budget'!E236</f>
        <v>0</v>
      </c>
      <c r="D235" s="123"/>
      <c r="E235" s="123"/>
      <c r="F235" s="123"/>
      <c r="G235" s="123"/>
      <c r="H235" s="123"/>
      <c r="I235" s="123"/>
      <c r="J235" s="123"/>
      <c r="K235" s="123"/>
      <c r="L235" s="123"/>
      <c r="M235" s="123"/>
      <c r="N235" s="123"/>
      <c r="O235" s="123"/>
    </row>
    <row r="236" spans="1:15" x14ac:dyDescent="0.25">
      <c r="A236" s="23">
        <v>6830</v>
      </c>
      <c r="B236" s="9" t="s">
        <v>404</v>
      </c>
      <c r="C236" s="125">
        <f>'3.Income &amp; Expenditure Budget'!E237</f>
        <v>0</v>
      </c>
      <c r="D236" s="123"/>
      <c r="E236" s="123"/>
      <c r="F236" s="123"/>
      <c r="G236" s="123"/>
      <c r="H236" s="123"/>
      <c r="I236" s="123"/>
      <c r="J236" s="123"/>
      <c r="K236" s="123"/>
      <c r="L236" s="123"/>
      <c r="M236" s="123"/>
      <c r="N236" s="123"/>
      <c r="O236" s="123"/>
    </row>
    <row r="237" spans="1:15" x14ac:dyDescent="0.25">
      <c r="A237" s="23">
        <v>6870</v>
      </c>
      <c r="B237" s="9" t="s">
        <v>413</v>
      </c>
      <c r="C237" s="125">
        <f>'3.Income &amp; Expenditure Budget'!E238</f>
        <v>0</v>
      </c>
      <c r="D237" s="123"/>
      <c r="E237" s="123"/>
      <c r="F237" s="123"/>
      <c r="G237" s="123"/>
      <c r="H237" s="123"/>
      <c r="I237" s="123"/>
      <c r="J237" s="123"/>
      <c r="K237" s="123"/>
      <c r="L237" s="123"/>
      <c r="M237" s="123"/>
      <c r="N237" s="123"/>
      <c r="O237" s="123"/>
    </row>
    <row r="238" spans="1:15" ht="16.5" thickBot="1" x14ac:dyDescent="0.3">
      <c r="A238" s="24">
        <v>6900</v>
      </c>
      <c r="B238" s="10" t="s">
        <v>406</v>
      </c>
      <c r="C238" s="126">
        <f>'3.Income &amp; Expenditure Budget'!E239</f>
        <v>0</v>
      </c>
      <c r="D238" s="123"/>
      <c r="E238" s="123"/>
      <c r="F238" s="123"/>
      <c r="G238" s="123"/>
      <c r="H238" s="123"/>
      <c r="I238" s="123"/>
      <c r="J238" s="123"/>
      <c r="K238" s="123"/>
      <c r="L238" s="123"/>
      <c r="M238" s="123"/>
      <c r="N238" s="123"/>
      <c r="O238" s="123"/>
    </row>
    <row r="239" spans="1:15" ht="16.5" thickBot="1" x14ac:dyDescent="0.3">
      <c r="A239" s="572" t="s">
        <v>417</v>
      </c>
      <c r="B239" s="563"/>
      <c r="C239" s="60">
        <f>SUM(C215:C238)</f>
        <v>0</v>
      </c>
      <c r="D239" s="119">
        <f t="shared" ref="D239:O239" si="8">SUM(D215:D238)</f>
        <v>0</v>
      </c>
      <c r="E239" s="119">
        <f t="shared" si="8"/>
        <v>0</v>
      </c>
      <c r="F239" s="119">
        <f t="shared" si="8"/>
        <v>0</v>
      </c>
      <c r="G239" s="119">
        <f t="shared" si="8"/>
        <v>0</v>
      </c>
      <c r="H239" s="119">
        <f t="shared" si="8"/>
        <v>0</v>
      </c>
      <c r="I239" s="119">
        <f t="shared" si="8"/>
        <v>0</v>
      </c>
      <c r="J239" s="119">
        <f t="shared" si="8"/>
        <v>0</v>
      </c>
      <c r="K239" s="119">
        <f t="shared" si="8"/>
        <v>0</v>
      </c>
      <c r="L239" s="119">
        <f t="shared" si="8"/>
        <v>0</v>
      </c>
      <c r="M239" s="119">
        <f t="shared" si="8"/>
        <v>0</v>
      </c>
      <c r="N239" s="119">
        <f t="shared" si="8"/>
        <v>0</v>
      </c>
      <c r="O239" s="119">
        <f t="shared" si="8"/>
        <v>0</v>
      </c>
    </row>
    <row r="240" spans="1:15" ht="16.5" thickBot="1" x14ac:dyDescent="0.3">
      <c r="A240" s="23"/>
      <c r="B240" s="9"/>
      <c r="C240" s="57"/>
    </row>
    <row r="241" spans="1:16" ht="16.5" thickBot="1" x14ac:dyDescent="0.3">
      <c r="A241" s="572" t="s">
        <v>419</v>
      </c>
      <c r="B241" s="575"/>
      <c r="C241" s="580"/>
    </row>
    <row r="242" spans="1:16" x14ac:dyDescent="0.25">
      <c r="A242" s="27">
        <v>7300</v>
      </c>
      <c r="B242" s="13" t="s">
        <v>408</v>
      </c>
      <c r="C242" s="127">
        <f>'3.Income &amp; Expenditure Budget'!E243</f>
        <v>0</v>
      </c>
      <c r="D242" s="123"/>
      <c r="E242" s="123"/>
      <c r="F242" s="123"/>
      <c r="G242" s="123"/>
      <c r="H242" s="123"/>
      <c r="I242" s="123"/>
      <c r="J242" s="123"/>
      <c r="K242" s="123"/>
      <c r="L242" s="123"/>
      <c r="M242" s="123"/>
      <c r="N242" s="123"/>
      <c r="O242" s="123"/>
    </row>
    <row r="243" spans="1:16" x14ac:dyDescent="0.25">
      <c r="A243" s="23">
        <v>7320</v>
      </c>
      <c r="B243" s="9" t="s">
        <v>409</v>
      </c>
      <c r="C243" s="125">
        <f>'3.Income &amp; Expenditure Budget'!E244</f>
        <v>0</v>
      </c>
      <c r="D243" s="123"/>
      <c r="E243" s="123"/>
      <c r="F243" s="123"/>
      <c r="G243" s="123"/>
      <c r="H243" s="123"/>
      <c r="I243" s="123"/>
      <c r="J243" s="123"/>
      <c r="K243" s="123"/>
      <c r="L243" s="123"/>
      <c r="M243" s="123"/>
      <c r="N243" s="123"/>
      <c r="O243" s="123"/>
    </row>
    <row r="244" spans="1:16" x14ac:dyDescent="0.25">
      <c r="A244" s="23">
        <v>7400</v>
      </c>
      <c r="B244" s="9" t="s">
        <v>411</v>
      </c>
      <c r="C244" s="125">
        <f>'3.Income &amp; Expenditure Budget'!E245</f>
        <v>0</v>
      </c>
      <c r="D244" s="123"/>
      <c r="E244" s="123"/>
      <c r="F244" s="123"/>
      <c r="G244" s="123"/>
      <c r="H244" s="123"/>
      <c r="I244" s="123"/>
      <c r="J244" s="123"/>
      <c r="K244" s="123"/>
      <c r="L244" s="123"/>
      <c r="M244" s="123"/>
      <c r="N244" s="123"/>
      <c r="O244" s="123"/>
    </row>
    <row r="245" spans="1:16" x14ac:dyDescent="0.25">
      <c r="A245" s="23">
        <v>7450</v>
      </c>
      <c r="B245" s="9" t="s">
        <v>412</v>
      </c>
      <c r="C245" s="125">
        <f>'3.Income &amp; Expenditure Budget'!E246</f>
        <v>0</v>
      </c>
      <c r="D245" s="123"/>
      <c r="E245" s="123"/>
      <c r="F245" s="123"/>
      <c r="G245" s="123"/>
      <c r="H245" s="123"/>
      <c r="I245" s="123"/>
      <c r="J245" s="123"/>
      <c r="K245" s="123"/>
      <c r="L245" s="123"/>
      <c r="M245" s="123"/>
      <c r="N245" s="123"/>
      <c r="O245" s="123"/>
    </row>
    <row r="246" spans="1:16" x14ac:dyDescent="0.25">
      <c r="A246" s="23">
        <v>7500</v>
      </c>
      <c r="B246" s="9" t="s">
        <v>415</v>
      </c>
      <c r="C246" s="125">
        <f>'3.Income &amp; Expenditure Budget'!E247</f>
        <v>0</v>
      </c>
      <c r="D246" s="123"/>
      <c r="E246" s="123"/>
      <c r="F246" s="123"/>
      <c r="G246" s="123"/>
      <c r="H246" s="123"/>
      <c r="I246" s="123"/>
      <c r="J246" s="123"/>
      <c r="K246" s="123"/>
      <c r="L246" s="123"/>
      <c r="M246" s="123"/>
      <c r="N246" s="123"/>
      <c r="O246" s="123"/>
    </row>
    <row r="247" spans="1:16" x14ac:dyDescent="0.25">
      <c r="A247" s="23">
        <v>7800</v>
      </c>
      <c r="B247" s="9" t="s">
        <v>416</v>
      </c>
      <c r="C247" s="125">
        <f>'3.Income &amp; Expenditure Budget'!E248</f>
        <v>0</v>
      </c>
      <c r="D247" s="123"/>
      <c r="E247" s="123"/>
      <c r="F247" s="123"/>
      <c r="G247" s="123"/>
      <c r="H247" s="123"/>
      <c r="I247" s="123"/>
      <c r="J247" s="123"/>
      <c r="K247" s="123"/>
      <c r="L247" s="123"/>
      <c r="M247" s="123"/>
      <c r="N247" s="123"/>
      <c r="O247" s="123"/>
    </row>
    <row r="248" spans="1:16" ht="16.5" thickBot="1" x14ac:dyDescent="0.3">
      <c r="A248" s="24">
        <v>7850</v>
      </c>
      <c r="B248" s="10" t="s">
        <v>418</v>
      </c>
      <c r="C248" s="126">
        <f>'3.Income &amp; Expenditure Budget'!E249</f>
        <v>0</v>
      </c>
      <c r="D248" s="123"/>
      <c r="E248" s="123"/>
      <c r="F248" s="123"/>
      <c r="G248" s="123"/>
      <c r="H248" s="123"/>
      <c r="I248" s="123"/>
      <c r="J248" s="123"/>
      <c r="K248" s="123"/>
      <c r="L248" s="123"/>
      <c r="M248" s="123"/>
      <c r="N248" s="123"/>
      <c r="O248" s="123"/>
    </row>
    <row r="249" spans="1:16" ht="16.5" thickBot="1" x14ac:dyDescent="0.3">
      <c r="A249" s="591" t="s">
        <v>423</v>
      </c>
      <c r="B249" s="566"/>
      <c r="C249" s="60">
        <f>SUM(C242:C248)</f>
        <v>0</v>
      </c>
      <c r="D249" s="124">
        <f t="shared" ref="D249:O249" si="9">SUM(D242:D248)</f>
        <v>0</v>
      </c>
      <c r="E249" s="124">
        <f t="shared" si="9"/>
        <v>0</v>
      </c>
      <c r="F249" s="124">
        <f t="shared" si="9"/>
        <v>0</v>
      </c>
      <c r="G249" s="124">
        <f t="shared" si="9"/>
        <v>0</v>
      </c>
      <c r="H249" s="124">
        <f t="shared" si="9"/>
        <v>0</v>
      </c>
      <c r="I249" s="124">
        <f t="shared" si="9"/>
        <v>0</v>
      </c>
      <c r="J249" s="124">
        <f t="shared" si="9"/>
        <v>0</v>
      </c>
      <c r="K249" s="124">
        <f t="shared" si="9"/>
        <v>0</v>
      </c>
      <c r="L249" s="124">
        <f t="shared" si="9"/>
        <v>0</v>
      </c>
      <c r="M249" s="124">
        <f t="shared" si="9"/>
        <v>0</v>
      </c>
      <c r="N249" s="124">
        <f t="shared" si="9"/>
        <v>0</v>
      </c>
      <c r="O249" s="124">
        <f t="shared" si="9"/>
        <v>0</v>
      </c>
    </row>
    <row r="250" spans="1:16" x14ac:dyDescent="0.25">
      <c r="A250" s="32"/>
      <c r="B250" s="18"/>
      <c r="C250" s="61"/>
      <c r="D250" s="61"/>
      <c r="E250" s="61"/>
      <c r="F250" s="61"/>
      <c r="G250" s="61"/>
      <c r="H250" s="61"/>
      <c r="I250" s="61"/>
      <c r="J250" s="61"/>
      <c r="K250" s="61"/>
      <c r="L250" s="61"/>
      <c r="M250" s="61"/>
      <c r="N250" s="61"/>
      <c r="O250" s="61"/>
    </row>
    <row r="251" spans="1:16" x14ac:dyDescent="0.25">
      <c r="A251" s="587" t="s">
        <v>424</v>
      </c>
      <c r="B251" s="592"/>
      <c r="C251" s="62">
        <f>(C121+C187+C212+C239+C249-C108-C109-C110-C116-C125-C131-C138-C140-C154-C162-C167-C168-C169-C173-C175-C184-C198-C199-C205-C237)*5%</f>
        <v>0</v>
      </c>
      <c r="D251" s="62">
        <f t="shared" ref="D251:O251" si="10">(D121+D187+D212+D239+D249-D108-D109-D110-D116-D125-D131-D138-D140-D154-D162-D167-D168-D169-D173-D175-D184-D198-D199-D205-D237)*5%</f>
        <v>0</v>
      </c>
      <c r="E251" s="62">
        <f t="shared" si="10"/>
        <v>0</v>
      </c>
      <c r="F251" s="62">
        <f t="shared" si="10"/>
        <v>0</v>
      </c>
      <c r="G251" s="62">
        <f t="shared" si="10"/>
        <v>0</v>
      </c>
      <c r="H251" s="62">
        <f t="shared" si="10"/>
        <v>0</v>
      </c>
      <c r="I251" s="62">
        <f t="shared" si="10"/>
        <v>0</v>
      </c>
      <c r="J251" s="62">
        <f t="shared" si="10"/>
        <v>0</v>
      </c>
      <c r="K251" s="62">
        <f t="shared" si="10"/>
        <v>0</v>
      </c>
      <c r="L251" s="62">
        <f t="shared" si="10"/>
        <v>0</v>
      </c>
      <c r="M251" s="62">
        <f t="shared" si="10"/>
        <v>0</v>
      </c>
      <c r="N251" s="62">
        <f>(N121+N187+N212+N239+N249-N108-N109-N110-N116-N125-N131-N138-N140-N154-N162-N167-N168-N169-N173-N175-N184-N198-N199-N205-N237)*5%</f>
        <v>0</v>
      </c>
      <c r="O251" s="62">
        <f t="shared" si="10"/>
        <v>0</v>
      </c>
      <c r="P251" s="319"/>
    </row>
    <row r="252" spans="1:16" ht="16.5" thickBot="1" x14ac:dyDescent="0.3">
      <c r="A252" s="32"/>
      <c r="B252" s="18"/>
      <c r="C252" s="63"/>
      <c r="D252" s="63"/>
      <c r="E252" s="63"/>
      <c r="F252" s="63"/>
      <c r="G252" s="63"/>
      <c r="H252" s="63"/>
      <c r="I252" s="63"/>
      <c r="J252" s="63"/>
      <c r="K252" s="63"/>
      <c r="L252" s="63"/>
      <c r="M252" s="63"/>
      <c r="N252" s="63"/>
      <c r="O252" s="63"/>
    </row>
    <row r="253" spans="1:16" ht="16.5" thickBot="1" x14ac:dyDescent="0.3">
      <c r="A253" s="587" t="s">
        <v>425</v>
      </c>
      <c r="B253" s="588"/>
      <c r="C253" s="64">
        <f>C121+C187+C212+C239+C249+C251</f>
        <v>6652.67</v>
      </c>
      <c r="D253" s="64">
        <f t="shared" ref="D253:O253" si="11">D121+D187+D212+D239+D249+D251</f>
        <v>0</v>
      </c>
      <c r="E253" s="64">
        <f t="shared" si="11"/>
        <v>0</v>
      </c>
      <c r="F253" s="64">
        <f t="shared" si="11"/>
        <v>0</v>
      </c>
      <c r="G253" s="64">
        <f t="shared" si="11"/>
        <v>0</v>
      </c>
      <c r="H253" s="64">
        <f t="shared" si="11"/>
        <v>0</v>
      </c>
      <c r="I253" s="64">
        <f t="shared" si="11"/>
        <v>0</v>
      </c>
      <c r="J253" s="64">
        <f t="shared" si="11"/>
        <v>0</v>
      </c>
      <c r="K253" s="64">
        <f t="shared" si="11"/>
        <v>0</v>
      </c>
      <c r="L253" s="64">
        <f t="shared" si="11"/>
        <v>0</v>
      </c>
      <c r="M253" s="64">
        <f t="shared" si="11"/>
        <v>0</v>
      </c>
      <c r="N253" s="64">
        <f t="shared" si="11"/>
        <v>0</v>
      </c>
      <c r="O253" s="64">
        <f t="shared" si="11"/>
        <v>0</v>
      </c>
      <c r="P253" s="319"/>
    </row>
    <row r="254" spans="1:16" ht="16.5" thickBot="1" x14ac:dyDescent="0.3">
      <c r="A254" s="32"/>
      <c r="B254" s="18"/>
      <c r="C254" s="58"/>
      <c r="D254" s="58"/>
      <c r="E254" s="58"/>
      <c r="F254" s="58"/>
      <c r="G254" s="58"/>
      <c r="H254" s="58"/>
      <c r="I254" s="58"/>
      <c r="J254" s="58"/>
      <c r="K254" s="58"/>
      <c r="L254" s="58"/>
      <c r="M254" s="58"/>
      <c r="N254" s="58"/>
      <c r="O254" s="58"/>
      <c r="P254" s="319"/>
    </row>
    <row r="255" spans="1:16" ht="16.5" thickBot="1" x14ac:dyDescent="0.3">
      <c r="A255" s="589" t="s">
        <v>499</v>
      </c>
      <c r="B255" s="590"/>
      <c r="C255" s="65">
        <f>C100-C253</f>
        <v>18645</v>
      </c>
      <c r="D255" s="65">
        <f t="shared" ref="D255:O255" si="12">D100-D253</f>
        <v>0</v>
      </c>
      <c r="E255" s="65">
        <f t="shared" si="12"/>
        <v>0</v>
      </c>
      <c r="F255" s="65">
        <f t="shared" si="12"/>
        <v>0</v>
      </c>
      <c r="G255" s="65">
        <f t="shared" si="12"/>
        <v>0</v>
      </c>
      <c r="H255" s="65">
        <f t="shared" si="12"/>
        <v>0</v>
      </c>
      <c r="I255" s="65">
        <f t="shared" si="12"/>
        <v>0</v>
      </c>
      <c r="J255" s="65">
        <f t="shared" si="12"/>
        <v>0</v>
      </c>
      <c r="K255" s="65">
        <f t="shared" si="12"/>
        <v>0</v>
      </c>
      <c r="L255" s="65">
        <f t="shared" si="12"/>
        <v>0</v>
      </c>
      <c r="M255" s="65">
        <f t="shared" si="12"/>
        <v>0</v>
      </c>
      <c r="N255" s="65">
        <f t="shared" si="12"/>
        <v>0</v>
      </c>
      <c r="O255" s="65">
        <f t="shared" si="12"/>
        <v>0</v>
      </c>
      <c r="P255" s="319"/>
    </row>
    <row r="256" spans="1:16" ht="16.5" thickBot="1" x14ac:dyDescent="0.3"/>
    <row r="257" spans="1:15" ht="16.5" thickBot="1" x14ac:dyDescent="0.3">
      <c r="A257" s="572" t="s">
        <v>500</v>
      </c>
      <c r="B257" s="575"/>
      <c r="C257" s="580"/>
    </row>
    <row r="258" spans="1:15" ht="16.5" thickBot="1" x14ac:dyDescent="0.3">
      <c r="A258" s="572" t="s">
        <v>501</v>
      </c>
      <c r="B258" s="575"/>
      <c r="C258" s="580"/>
    </row>
    <row r="259" spans="1:15" x14ac:dyDescent="0.2">
      <c r="A259" s="187">
        <v>3900</v>
      </c>
      <c r="B259" s="188" t="s">
        <v>502</v>
      </c>
      <c r="C259" s="363"/>
      <c r="D259" s="123"/>
      <c r="E259" s="123"/>
      <c r="F259" s="123"/>
      <c r="G259" s="123"/>
      <c r="H259" s="123"/>
      <c r="I259" s="123"/>
      <c r="J259" s="123"/>
      <c r="K259" s="123"/>
      <c r="L259" s="123"/>
      <c r="M259" s="123"/>
      <c r="N259" s="123"/>
      <c r="O259" s="123"/>
    </row>
    <row r="260" spans="1:15" x14ac:dyDescent="0.2">
      <c r="A260" s="187">
        <v>3901</v>
      </c>
      <c r="B260" s="188" t="s">
        <v>503</v>
      </c>
      <c r="C260" s="363"/>
      <c r="D260" s="123"/>
      <c r="E260" s="123"/>
      <c r="F260" s="123"/>
      <c r="G260" s="123"/>
      <c r="H260" s="123"/>
      <c r="I260" s="123"/>
      <c r="J260" s="123"/>
      <c r="K260" s="123"/>
      <c r="L260" s="123"/>
      <c r="M260" s="123"/>
      <c r="N260" s="123"/>
      <c r="O260" s="123"/>
    </row>
    <row r="261" spans="1:15" x14ac:dyDescent="0.2">
      <c r="A261" s="187">
        <v>3902</v>
      </c>
      <c r="B261" s="188" t="s">
        <v>504</v>
      </c>
      <c r="C261" s="364"/>
      <c r="D261" s="123"/>
      <c r="E261" s="123"/>
      <c r="F261" s="123"/>
      <c r="G261" s="123"/>
      <c r="H261" s="123"/>
      <c r="I261" s="123"/>
      <c r="J261" s="123"/>
      <c r="K261" s="123"/>
      <c r="L261" s="123"/>
      <c r="M261" s="123"/>
      <c r="N261" s="123"/>
      <c r="O261" s="123"/>
    </row>
    <row r="262" spans="1:15" x14ac:dyDescent="0.2">
      <c r="A262" s="187">
        <v>3903</v>
      </c>
      <c r="B262" s="188" t="s">
        <v>505</v>
      </c>
      <c r="C262" s="364"/>
      <c r="D262" s="123"/>
      <c r="E262" s="123"/>
      <c r="F262" s="123"/>
      <c r="G262" s="123"/>
      <c r="H262" s="123"/>
      <c r="I262" s="123"/>
      <c r="J262" s="123"/>
      <c r="K262" s="123"/>
      <c r="L262" s="123"/>
      <c r="M262" s="123"/>
      <c r="N262" s="123"/>
      <c r="O262" s="123"/>
    </row>
    <row r="263" spans="1:15" x14ac:dyDescent="0.2">
      <c r="A263" s="187">
        <v>3904</v>
      </c>
      <c r="B263" s="188" t="s">
        <v>506</v>
      </c>
      <c r="C263" s="364"/>
      <c r="D263" s="123"/>
      <c r="E263" s="123"/>
      <c r="F263" s="123"/>
      <c r="G263" s="123"/>
      <c r="H263" s="123"/>
      <c r="I263" s="123"/>
      <c r="J263" s="123"/>
      <c r="K263" s="123"/>
      <c r="L263" s="123"/>
      <c r="M263" s="123"/>
      <c r="N263" s="123"/>
      <c r="O263" s="123"/>
    </row>
    <row r="264" spans="1:15" x14ac:dyDescent="0.2">
      <c r="A264" s="187">
        <v>3905</v>
      </c>
      <c r="B264" s="188" t="s">
        <v>507</v>
      </c>
      <c r="C264" s="364"/>
      <c r="D264" s="123"/>
      <c r="E264" s="123"/>
      <c r="F264" s="123"/>
      <c r="G264" s="123"/>
      <c r="H264" s="123"/>
      <c r="I264" s="123"/>
      <c r="J264" s="123"/>
      <c r="K264" s="123"/>
      <c r="L264" s="123"/>
      <c r="M264" s="123"/>
      <c r="N264" s="123"/>
      <c r="O264" s="123"/>
    </row>
    <row r="265" spans="1:15" x14ac:dyDescent="0.2">
      <c r="A265" s="187">
        <v>3907</v>
      </c>
      <c r="B265" s="188" t="s">
        <v>462</v>
      </c>
      <c r="C265" s="364"/>
      <c r="D265" s="123"/>
      <c r="E265" s="123"/>
      <c r="F265" s="123"/>
      <c r="G265" s="123"/>
      <c r="H265" s="123"/>
      <c r="I265" s="123"/>
      <c r="J265" s="123"/>
      <c r="K265" s="123"/>
      <c r="L265" s="123"/>
      <c r="M265" s="123"/>
      <c r="N265" s="123"/>
      <c r="O265" s="123"/>
    </row>
    <row r="266" spans="1:15" x14ac:dyDescent="0.2">
      <c r="A266" s="187">
        <v>3920</v>
      </c>
      <c r="B266" s="188" t="s">
        <v>508</v>
      </c>
      <c r="C266" s="364"/>
      <c r="D266" s="123"/>
      <c r="E266" s="123"/>
      <c r="F266" s="123"/>
      <c r="G266" s="123"/>
      <c r="H266" s="123"/>
      <c r="I266" s="123"/>
      <c r="J266" s="123"/>
      <c r="K266" s="123"/>
      <c r="L266" s="123"/>
      <c r="M266" s="123"/>
      <c r="N266" s="123"/>
      <c r="O266" s="123"/>
    </row>
    <row r="267" spans="1:15" ht="16.5" thickBot="1" x14ac:dyDescent="0.25">
      <c r="A267" s="187">
        <v>3921</v>
      </c>
      <c r="B267" s="188" t="s">
        <v>509</v>
      </c>
      <c r="C267" s="365"/>
      <c r="D267" s="123"/>
      <c r="E267" s="123"/>
      <c r="F267" s="123"/>
      <c r="G267" s="123"/>
      <c r="H267" s="123"/>
      <c r="I267" s="123"/>
      <c r="J267" s="123"/>
      <c r="K267" s="123"/>
      <c r="L267" s="123"/>
      <c r="M267" s="123"/>
      <c r="N267" s="123"/>
      <c r="O267" s="123"/>
    </row>
    <row r="268" spans="1:15" ht="16.5" thickBot="1" x14ac:dyDescent="0.3">
      <c r="A268" s="591" t="s">
        <v>510</v>
      </c>
      <c r="B268" s="566"/>
      <c r="C268" s="60">
        <f>SUM(C259:C267)</f>
        <v>0</v>
      </c>
      <c r="D268" s="60">
        <f t="shared" ref="D268:O268" si="13">SUM(D259:D267)</f>
        <v>0</v>
      </c>
      <c r="E268" s="60">
        <f t="shared" si="13"/>
        <v>0</v>
      </c>
      <c r="F268" s="60">
        <f t="shared" si="13"/>
        <v>0</v>
      </c>
      <c r="G268" s="60">
        <f t="shared" si="13"/>
        <v>0</v>
      </c>
      <c r="H268" s="60">
        <f t="shared" si="13"/>
        <v>0</v>
      </c>
      <c r="I268" s="60">
        <f t="shared" si="13"/>
        <v>0</v>
      </c>
      <c r="J268" s="60">
        <f t="shared" si="13"/>
        <v>0</v>
      </c>
      <c r="K268" s="60">
        <f t="shared" si="13"/>
        <v>0</v>
      </c>
      <c r="L268" s="60">
        <f t="shared" si="13"/>
        <v>0</v>
      </c>
      <c r="M268" s="60">
        <f t="shared" si="13"/>
        <v>0</v>
      </c>
      <c r="N268" s="60">
        <f t="shared" si="13"/>
        <v>0</v>
      </c>
      <c r="O268" s="60">
        <f t="shared" si="13"/>
        <v>0</v>
      </c>
    </row>
    <row r="269" spans="1:15" ht="16.5" thickBot="1" x14ac:dyDescent="0.3">
      <c r="A269" s="572" t="s">
        <v>511</v>
      </c>
      <c r="B269" s="575"/>
      <c r="C269" s="580"/>
      <c r="D269" s="195"/>
      <c r="E269" s="195"/>
      <c r="F269" s="195"/>
      <c r="G269" s="195"/>
      <c r="H269" s="195"/>
      <c r="I269" s="195"/>
      <c r="J269" s="195"/>
      <c r="K269" s="195"/>
      <c r="L269" s="195"/>
      <c r="M269" s="195"/>
      <c r="N269" s="195"/>
      <c r="O269" s="195"/>
    </row>
    <row r="270" spans="1:15" x14ac:dyDescent="0.2">
      <c r="A270" s="189">
        <v>1401</v>
      </c>
      <c r="B270" s="190" t="s">
        <v>512</v>
      </c>
      <c r="C270" s="363"/>
      <c r="D270" s="123"/>
      <c r="E270" s="123"/>
      <c r="F270" s="123"/>
      <c r="G270" s="123"/>
      <c r="H270" s="123"/>
      <c r="I270" s="123"/>
      <c r="J270" s="123"/>
      <c r="K270" s="123"/>
      <c r="L270" s="123"/>
      <c r="M270" s="123"/>
      <c r="N270" s="123"/>
      <c r="O270" s="123"/>
    </row>
    <row r="271" spans="1:15" x14ac:dyDescent="0.2">
      <c r="A271" s="187">
        <v>1421</v>
      </c>
      <c r="B271" s="188" t="s">
        <v>513</v>
      </c>
      <c r="C271" s="363"/>
      <c r="D271" s="123"/>
      <c r="E271" s="123"/>
      <c r="F271" s="123"/>
      <c r="G271" s="123"/>
      <c r="H271" s="123"/>
      <c r="I271" s="123"/>
      <c r="J271" s="123"/>
      <c r="K271" s="123"/>
      <c r="L271" s="123"/>
      <c r="M271" s="123"/>
      <c r="N271" s="123"/>
      <c r="O271" s="123"/>
    </row>
    <row r="272" spans="1:15" x14ac:dyDescent="0.2">
      <c r="A272" s="187">
        <v>1426</v>
      </c>
      <c r="B272" s="188" t="s">
        <v>514</v>
      </c>
      <c r="C272" s="364"/>
      <c r="D272" s="123"/>
      <c r="E272" s="123"/>
      <c r="F272" s="123"/>
      <c r="G272" s="123"/>
      <c r="H272" s="123"/>
      <c r="I272" s="123"/>
      <c r="J272" s="123"/>
      <c r="K272" s="123"/>
      <c r="L272" s="123"/>
      <c r="M272" s="123"/>
      <c r="N272" s="123"/>
      <c r="O272" s="123"/>
    </row>
    <row r="273" spans="1:16" x14ac:dyDescent="0.2">
      <c r="A273" s="187">
        <v>1441</v>
      </c>
      <c r="B273" s="188" t="s">
        <v>515</v>
      </c>
      <c r="C273" s="364"/>
      <c r="D273" s="123"/>
      <c r="E273" s="123"/>
      <c r="F273" s="123"/>
      <c r="G273" s="123"/>
      <c r="H273" s="123"/>
      <c r="I273" s="123"/>
      <c r="J273" s="123"/>
      <c r="K273" s="123"/>
      <c r="L273" s="123"/>
      <c r="M273" s="123"/>
      <c r="N273" s="123"/>
      <c r="O273" s="123"/>
    </row>
    <row r="274" spans="1:16" x14ac:dyDescent="0.2">
      <c r="A274" s="187">
        <v>1461</v>
      </c>
      <c r="B274" s="188" t="s">
        <v>516</v>
      </c>
      <c r="C274" s="364"/>
      <c r="D274" s="123"/>
      <c r="E274" s="123"/>
      <c r="F274" s="123"/>
      <c r="G274" s="123"/>
      <c r="H274" s="123"/>
      <c r="I274" s="123"/>
      <c r="J274" s="123"/>
      <c r="K274" s="123"/>
      <c r="L274" s="123"/>
      <c r="M274" s="123"/>
      <c r="N274" s="123"/>
      <c r="O274" s="123"/>
    </row>
    <row r="275" spans="1:16" x14ac:dyDescent="0.2">
      <c r="A275" s="187">
        <v>1466</v>
      </c>
      <c r="B275" s="188" t="s">
        <v>517</v>
      </c>
      <c r="C275" s="364"/>
      <c r="D275" s="123"/>
      <c r="E275" s="123"/>
      <c r="F275" s="123"/>
      <c r="G275" s="123"/>
      <c r="H275" s="123"/>
      <c r="I275" s="123"/>
      <c r="J275" s="123"/>
      <c r="K275" s="123"/>
      <c r="L275" s="123"/>
      <c r="M275" s="123"/>
      <c r="N275" s="123"/>
      <c r="O275" s="123"/>
    </row>
    <row r="276" spans="1:16" ht="16.5" thickBot="1" x14ac:dyDescent="0.25">
      <c r="A276" s="191">
        <v>1481</v>
      </c>
      <c r="B276" s="192" t="s">
        <v>518</v>
      </c>
      <c r="C276" s="363"/>
      <c r="D276" s="123"/>
      <c r="E276" s="123"/>
      <c r="F276" s="123"/>
      <c r="G276" s="123"/>
      <c r="H276" s="123"/>
      <c r="I276" s="123"/>
      <c r="J276" s="123"/>
      <c r="K276" s="123"/>
      <c r="L276" s="123"/>
      <c r="M276" s="123"/>
      <c r="N276" s="123"/>
      <c r="O276" s="123"/>
    </row>
    <row r="277" spans="1:16" x14ac:dyDescent="0.2">
      <c r="A277" s="193">
        <v>3940</v>
      </c>
      <c r="B277" s="194" t="s">
        <v>519</v>
      </c>
      <c r="C277" s="363"/>
      <c r="D277" s="123"/>
      <c r="E277" s="123"/>
      <c r="F277" s="123"/>
      <c r="G277" s="123"/>
      <c r="H277" s="123"/>
      <c r="I277" s="123"/>
      <c r="J277" s="123"/>
      <c r="K277" s="123"/>
      <c r="L277" s="123"/>
      <c r="M277" s="123"/>
      <c r="N277" s="123"/>
      <c r="O277" s="123"/>
    </row>
    <row r="278" spans="1:16" x14ac:dyDescent="0.2">
      <c r="A278" s="187">
        <v>3941</v>
      </c>
      <c r="B278" s="188" t="s">
        <v>520</v>
      </c>
      <c r="C278" s="364"/>
      <c r="D278" s="123"/>
      <c r="E278" s="123"/>
      <c r="F278" s="123"/>
      <c r="G278" s="123"/>
      <c r="H278" s="123"/>
      <c r="I278" s="123"/>
      <c r="J278" s="123"/>
      <c r="K278" s="123"/>
      <c r="L278" s="123"/>
      <c r="M278" s="123"/>
      <c r="N278" s="123"/>
      <c r="O278" s="123"/>
    </row>
    <row r="279" spans="1:16" x14ac:dyDescent="0.2">
      <c r="A279" s="187">
        <v>3960</v>
      </c>
      <c r="B279" s="188" t="s">
        <v>521</v>
      </c>
      <c r="C279" s="364"/>
      <c r="D279" s="123"/>
      <c r="E279" s="123"/>
      <c r="F279" s="123"/>
      <c r="G279" s="123"/>
      <c r="H279" s="123"/>
      <c r="I279" s="123"/>
      <c r="J279" s="123"/>
      <c r="K279" s="123"/>
      <c r="L279" s="123"/>
      <c r="M279" s="123"/>
      <c r="N279" s="123"/>
      <c r="O279" s="123"/>
    </row>
    <row r="280" spans="1:16" x14ac:dyDescent="0.2">
      <c r="A280" s="187">
        <v>3970</v>
      </c>
      <c r="B280" s="188" t="s">
        <v>522</v>
      </c>
      <c r="C280" s="364"/>
      <c r="D280" s="123"/>
      <c r="E280" s="123"/>
      <c r="F280" s="123"/>
      <c r="G280" s="123"/>
      <c r="H280" s="123"/>
      <c r="I280" s="123"/>
      <c r="J280" s="123"/>
      <c r="K280" s="123"/>
      <c r="L280" s="123"/>
      <c r="M280" s="123"/>
      <c r="N280" s="123"/>
      <c r="O280" s="123"/>
    </row>
    <row r="281" spans="1:16" x14ac:dyDescent="0.2">
      <c r="A281" s="187">
        <v>3990</v>
      </c>
      <c r="B281" s="188" t="s">
        <v>523</v>
      </c>
      <c r="C281" s="364"/>
      <c r="D281" s="123"/>
      <c r="E281" s="123"/>
      <c r="F281" s="123"/>
      <c r="G281" s="123"/>
      <c r="H281" s="123"/>
      <c r="I281" s="123"/>
      <c r="J281" s="123"/>
      <c r="K281" s="123"/>
      <c r="L281" s="123"/>
      <c r="M281" s="123"/>
      <c r="N281" s="123"/>
      <c r="O281" s="123"/>
    </row>
    <row r="282" spans="1:16" x14ac:dyDescent="0.2">
      <c r="A282" s="187">
        <v>3991</v>
      </c>
      <c r="B282" s="188" t="s">
        <v>524</v>
      </c>
      <c r="C282" s="364"/>
      <c r="D282" s="123"/>
      <c r="E282" s="123"/>
      <c r="F282" s="123"/>
      <c r="G282" s="123"/>
      <c r="H282" s="123"/>
      <c r="I282" s="123"/>
      <c r="J282" s="123"/>
      <c r="K282" s="123"/>
      <c r="L282" s="123"/>
      <c r="M282" s="123"/>
      <c r="N282" s="123"/>
      <c r="O282" s="123"/>
    </row>
    <row r="283" spans="1:16" ht="16.5" thickBot="1" x14ac:dyDescent="0.25">
      <c r="A283" s="187">
        <v>3992</v>
      </c>
      <c r="B283" s="188" t="s">
        <v>525</v>
      </c>
      <c r="C283" s="364"/>
      <c r="D283" s="123"/>
      <c r="E283" s="123"/>
      <c r="F283" s="123"/>
      <c r="G283" s="123"/>
      <c r="H283" s="123"/>
      <c r="I283" s="123"/>
      <c r="J283" s="123"/>
      <c r="K283" s="123"/>
      <c r="L283" s="123"/>
      <c r="M283" s="123"/>
      <c r="N283" s="123"/>
      <c r="O283" s="123"/>
    </row>
    <row r="284" spans="1:16" ht="16.5" thickBot="1" x14ac:dyDescent="0.3">
      <c r="A284" s="591" t="s">
        <v>526</v>
      </c>
      <c r="B284" s="566"/>
      <c r="C284" s="60">
        <f>SUM(C270:C283)</f>
        <v>0</v>
      </c>
      <c r="D284" s="60">
        <f>SUM(D270:D283)</f>
        <v>0</v>
      </c>
      <c r="E284" s="60">
        <f t="shared" ref="E284:O284" si="14">SUM(E270:E283)</f>
        <v>0</v>
      </c>
      <c r="F284" s="60">
        <f t="shared" si="14"/>
        <v>0</v>
      </c>
      <c r="G284" s="60">
        <f t="shared" si="14"/>
        <v>0</v>
      </c>
      <c r="H284" s="60">
        <f>SUM(H270:H283)</f>
        <v>0</v>
      </c>
      <c r="I284" s="60">
        <f t="shared" si="14"/>
        <v>0</v>
      </c>
      <c r="J284" s="60">
        <f t="shared" si="14"/>
        <v>0</v>
      </c>
      <c r="K284" s="60">
        <f t="shared" si="14"/>
        <v>0</v>
      </c>
      <c r="L284" s="60">
        <f t="shared" si="14"/>
        <v>0</v>
      </c>
      <c r="M284" s="60">
        <f t="shared" si="14"/>
        <v>0</v>
      </c>
      <c r="N284" s="60">
        <f t="shared" si="14"/>
        <v>0</v>
      </c>
      <c r="O284" s="60">
        <f t="shared" si="14"/>
        <v>0</v>
      </c>
    </row>
    <row r="285" spans="1:16" ht="16.5" thickBot="1" x14ac:dyDescent="0.3">
      <c r="B285" s="116"/>
      <c r="C285" s="107"/>
      <c r="D285" s="19"/>
      <c r="E285" s="116"/>
      <c r="F285" s="107"/>
      <c r="G285" s="19"/>
      <c r="H285" s="116"/>
      <c r="I285" s="107"/>
      <c r="J285" s="19"/>
      <c r="K285" s="116"/>
      <c r="L285" s="107"/>
      <c r="M285" s="19"/>
      <c r="N285" s="116"/>
      <c r="O285" s="107"/>
      <c r="P285" s="19"/>
    </row>
    <row r="286" spans="1:16" ht="16.5" thickBot="1" x14ac:dyDescent="0.3">
      <c r="A286" s="589" t="s">
        <v>527</v>
      </c>
      <c r="B286" s="590"/>
      <c r="C286" s="65">
        <f>C255+C268-C284</f>
        <v>18645</v>
      </c>
      <c r="D286" s="65">
        <f>D255+D268-D284</f>
        <v>0</v>
      </c>
      <c r="E286" s="65">
        <f t="shared" ref="E286:O286" si="15">E255+E268-E284</f>
        <v>0</v>
      </c>
      <c r="F286" s="65">
        <f t="shared" si="15"/>
        <v>0</v>
      </c>
      <c r="G286" s="65">
        <f t="shared" si="15"/>
        <v>0</v>
      </c>
      <c r="H286" s="65">
        <f t="shared" si="15"/>
        <v>0</v>
      </c>
      <c r="I286" s="65">
        <f t="shared" si="15"/>
        <v>0</v>
      </c>
      <c r="J286" s="65">
        <f t="shared" si="15"/>
        <v>0</v>
      </c>
      <c r="K286" s="65">
        <f t="shared" si="15"/>
        <v>0</v>
      </c>
      <c r="L286" s="65">
        <f t="shared" si="15"/>
        <v>0</v>
      </c>
      <c r="M286" s="65">
        <f t="shared" si="15"/>
        <v>0</v>
      </c>
      <c r="N286" s="65">
        <f t="shared" si="15"/>
        <v>0</v>
      </c>
      <c r="O286" s="65">
        <f t="shared" si="15"/>
        <v>0</v>
      </c>
      <c r="P286" s="319"/>
    </row>
    <row r="287" spans="1:16" s="107" customFormat="1" ht="16.5" thickBot="1" x14ac:dyDescent="0.3">
      <c r="A287" s="19"/>
      <c r="B287" s="116"/>
      <c r="D287" s="52"/>
      <c r="E287" s="52"/>
      <c r="F287" s="52"/>
      <c r="G287" s="52"/>
      <c r="H287" s="52"/>
      <c r="I287" s="52"/>
      <c r="J287" s="52"/>
      <c r="K287" s="52"/>
      <c r="L287" s="52"/>
      <c r="M287" s="52"/>
      <c r="N287" s="52"/>
      <c r="O287" s="52"/>
      <c r="P287" s="117"/>
    </row>
    <row r="288" spans="1:16" s="107" customFormat="1" ht="30.75" thickBot="1" x14ac:dyDescent="0.3">
      <c r="A288" s="19"/>
      <c r="B288" s="116" t="s">
        <v>528</v>
      </c>
      <c r="C288" s="118" t="s">
        <v>529</v>
      </c>
      <c r="D288" s="120"/>
      <c r="E288" s="121">
        <f t="shared" ref="E288:O288" si="16">D290</f>
        <v>0</v>
      </c>
      <c r="F288" s="121">
        <f t="shared" si="16"/>
        <v>0</v>
      </c>
      <c r="G288" s="121">
        <f t="shared" si="16"/>
        <v>0</v>
      </c>
      <c r="H288" s="121">
        <f t="shared" si="16"/>
        <v>0</v>
      </c>
      <c r="I288" s="121">
        <f t="shared" si="16"/>
        <v>0</v>
      </c>
      <c r="J288" s="121">
        <f t="shared" si="16"/>
        <v>0</v>
      </c>
      <c r="K288" s="121">
        <f t="shared" si="16"/>
        <v>0</v>
      </c>
      <c r="L288" s="121">
        <f t="shared" si="16"/>
        <v>0</v>
      </c>
      <c r="M288" s="121">
        <f t="shared" si="16"/>
        <v>0</v>
      </c>
      <c r="N288" s="121">
        <f t="shared" si="16"/>
        <v>0</v>
      </c>
      <c r="O288" s="121">
        <f t="shared" si="16"/>
        <v>0</v>
      </c>
      <c r="P288" s="117"/>
    </row>
    <row r="289" spans="1:16" s="107" customFormat="1" x14ac:dyDescent="0.25">
      <c r="A289" s="19"/>
      <c r="B289" s="116"/>
      <c r="D289" s="52"/>
      <c r="E289" s="52"/>
      <c r="F289" s="52"/>
      <c r="G289" s="52"/>
      <c r="H289" s="52"/>
      <c r="I289" s="52"/>
      <c r="J289" s="52"/>
      <c r="K289" s="52"/>
      <c r="L289" s="52"/>
      <c r="M289" s="52"/>
      <c r="N289" s="52"/>
      <c r="O289" s="52"/>
      <c r="P289" s="117"/>
    </row>
    <row r="290" spans="1:16" s="107" customFormat="1" x14ac:dyDescent="0.25">
      <c r="A290" s="19"/>
      <c r="B290" s="116" t="s">
        <v>530</v>
      </c>
      <c r="D290" s="121">
        <f>D286+D288</f>
        <v>0</v>
      </c>
      <c r="E290" s="121">
        <f t="shared" ref="E290:O290" si="17">E286+E288</f>
        <v>0</v>
      </c>
      <c r="F290" s="121">
        <f t="shared" si="17"/>
        <v>0</v>
      </c>
      <c r="G290" s="121">
        <f t="shared" si="17"/>
        <v>0</v>
      </c>
      <c r="H290" s="121">
        <f t="shared" si="17"/>
        <v>0</v>
      </c>
      <c r="I290" s="121">
        <f t="shared" si="17"/>
        <v>0</v>
      </c>
      <c r="J290" s="121">
        <f t="shared" si="17"/>
        <v>0</v>
      </c>
      <c r="K290" s="121">
        <f t="shared" si="17"/>
        <v>0</v>
      </c>
      <c r="L290" s="121">
        <f t="shared" si="17"/>
        <v>0</v>
      </c>
      <c r="M290" s="121">
        <f t="shared" si="17"/>
        <v>0</v>
      </c>
      <c r="N290" s="121">
        <f t="shared" si="17"/>
        <v>0</v>
      </c>
      <c r="O290" s="121">
        <f t="shared" si="17"/>
        <v>0</v>
      </c>
      <c r="P290" s="117"/>
    </row>
    <row r="294" spans="1:16" x14ac:dyDescent="0.25">
      <c r="A294" s="115"/>
    </row>
    <row r="295" spans="1:16" x14ac:dyDescent="0.25">
      <c r="A295" s="115"/>
    </row>
    <row r="296" spans="1:16" x14ac:dyDescent="0.25">
      <c r="A296" s="115"/>
    </row>
    <row r="297" spans="1:16" x14ac:dyDescent="0.25">
      <c r="A297" s="115"/>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N229"/>
  <sheetViews>
    <sheetView zoomScaleNormal="100" workbookViewId="0">
      <selection activeCell="A246" sqref="A246"/>
    </sheetView>
  </sheetViews>
  <sheetFormatPr defaultRowHeight="15" x14ac:dyDescent="0.25"/>
  <cols>
    <col min="1" max="1" width="26.28515625" customWidth="1"/>
    <col min="2" max="2" width="59.7109375" customWidth="1"/>
    <col min="3" max="3" width="16.7109375" customWidth="1"/>
    <col min="6" max="6" width="35.140625" style="201" customWidth="1"/>
    <col min="7" max="7" width="35.42578125" style="201" customWidth="1"/>
  </cols>
  <sheetData>
    <row r="1" spans="1:14" ht="24" thickBot="1" x14ac:dyDescent="0.3">
      <c r="A1" s="568" t="s">
        <v>531</v>
      </c>
      <c r="B1" s="542"/>
      <c r="C1" s="542"/>
    </row>
    <row r="2" spans="1:14" ht="18.75" x14ac:dyDescent="0.3">
      <c r="A2" s="38" t="str">
        <f>'2.Budget Grant Calculation'!B2</f>
        <v>Budget Year:</v>
      </c>
      <c r="B2" s="40" t="str">
        <f>'1.Budget Preparation Info'!B2</f>
        <v>2026/2027</v>
      </c>
      <c r="C2" s="19"/>
      <c r="F2" s="295" t="s">
        <v>532</v>
      </c>
      <c r="G2" s="296"/>
      <c r="H2" s="283"/>
      <c r="I2" s="283"/>
      <c r="J2" s="283"/>
      <c r="K2" s="283"/>
      <c r="L2" s="283"/>
      <c r="M2" s="283"/>
      <c r="N2" s="284"/>
    </row>
    <row r="3" spans="1:14" ht="18.75" x14ac:dyDescent="0.3">
      <c r="A3" s="38" t="str">
        <f>'2.Budget Grant Calculation'!B3</f>
        <v xml:space="preserve">School Name: </v>
      </c>
      <c r="B3" s="35" t="str">
        <f>'1.Budget Preparation Info'!B6</f>
        <v xml:space="preserve">Type School name </v>
      </c>
      <c r="C3" s="19"/>
      <c r="F3" s="297" t="s">
        <v>533</v>
      </c>
      <c r="G3" s="298"/>
      <c r="H3" s="285"/>
      <c r="I3" s="285"/>
      <c r="J3" s="285"/>
      <c r="K3" s="285"/>
      <c r="L3" s="285"/>
      <c r="M3" s="285"/>
      <c r="N3" s="286"/>
    </row>
    <row r="4" spans="1:14" ht="18.75" x14ac:dyDescent="0.3">
      <c r="A4" s="38" t="s">
        <v>111</v>
      </c>
      <c r="B4" s="35" t="str">
        <f>'1.Budget Preparation Info'!B7</f>
        <v>Type School address</v>
      </c>
      <c r="C4" s="19"/>
      <c r="F4" s="297" t="s">
        <v>534</v>
      </c>
      <c r="G4" s="298"/>
      <c r="H4" s="285"/>
      <c r="I4" s="285"/>
      <c r="J4" s="285"/>
      <c r="K4" s="285"/>
      <c r="L4" s="285"/>
      <c r="M4" s="285"/>
      <c r="N4" s="286"/>
    </row>
    <row r="5" spans="1:14" ht="18.75" x14ac:dyDescent="0.3">
      <c r="A5" s="38" t="str">
        <f>'2.Budget Grant Calculation'!B5</f>
        <v>Roll No.:</v>
      </c>
      <c r="B5" s="35" t="str">
        <f>'1.Budget Preparation Info'!B8</f>
        <v>Type School roll no.</v>
      </c>
      <c r="C5" s="19"/>
      <c r="F5" s="299"/>
      <c r="N5" s="200"/>
    </row>
    <row r="6" spans="1:14" ht="18.75" x14ac:dyDescent="0.3">
      <c r="A6" s="38" t="str">
        <f>'2.Budget Grant Calculation'!B6</f>
        <v>School Type:</v>
      </c>
      <c r="B6" s="35" t="str">
        <f>'1.Budget Preparation Info'!B3</f>
        <v>Community &amp; Comprehensive School: 
PPP School Budget</v>
      </c>
      <c r="C6" s="19"/>
      <c r="F6" s="300" t="s">
        <v>535</v>
      </c>
      <c r="G6" s="301" t="s">
        <v>536</v>
      </c>
      <c r="H6" s="287" t="s">
        <v>537</v>
      </c>
      <c r="N6" s="200"/>
    </row>
    <row r="7" spans="1:14" ht="18.75" x14ac:dyDescent="0.3">
      <c r="A7" s="38"/>
      <c r="B7" s="35"/>
      <c r="C7" s="19"/>
      <c r="F7" s="299">
        <f>SUM(C20:C229)</f>
        <v>-18645</v>
      </c>
      <c r="G7" s="201">
        <f>-'3.Income &amp; Expenditure Budget'!E101+'3.Income &amp; Expenditure Budget'!E254-'3.Income &amp; Expenditure Budget'!E252</f>
        <v>-18645</v>
      </c>
      <c r="H7" t="b">
        <f>F7=G7</f>
        <v>1</v>
      </c>
      <c r="N7" s="200"/>
    </row>
    <row r="8" spans="1:14" ht="15.75" x14ac:dyDescent="0.25">
      <c r="A8" s="263" t="s">
        <v>538</v>
      </c>
      <c r="B8" s="263"/>
      <c r="C8" s="263"/>
      <c r="F8" s="302" t="s">
        <v>539</v>
      </c>
      <c r="N8" s="200"/>
    </row>
    <row r="9" spans="1:14" ht="15.75" x14ac:dyDescent="0.25">
      <c r="A9" s="263" t="s">
        <v>540</v>
      </c>
      <c r="B9" s="263"/>
      <c r="C9" s="259"/>
      <c r="F9" s="299"/>
      <c r="N9" s="200"/>
    </row>
    <row r="10" spans="1:14" ht="15.75" x14ac:dyDescent="0.25">
      <c r="A10" s="263" t="s">
        <v>541</v>
      </c>
      <c r="B10" s="263"/>
      <c r="C10" s="263"/>
      <c r="F10" s="299"/>
      <c r="N10" s="200"/>
    </row>
    <row r="11" spans="1:14" ht="15.75" x14ac:dyDescent="0.25">
      <c r="A11" s="264" t="s">
        <v>542</v>
      </c>
      <c r="B11" s="263"/>
      <c r="C11" s="263"/>
      <c r="F11" s="299"/>
      <c r="N11" s="200"/>
    </row>
    <row r="12" spans="1:14" ht="15.75" x14ac:dyDescent="0.25">
      <c r="A12" s="265" t="s">
        <v>543</v>
      </c>
      <c r="B12" s="266"/>
      <c r="C12" s="259"/>
      <c r="F12" s="299"/>
      <c r="N12" s="200"/>
    </row>
    <row r="13" spans="1:14" ht="15.75" x14ac:dyDescent="0.25">
      <c r="A13" s="264" t="s">
        <v>544</v>
      </c>
      <c r="B13" s="267"/>
      <c r="C13" s="265"/>
      <c r="F13" s="299"/>
      <c r="N13" s="200"/>
    </row>
    <row r="14" spans="1:14" ht="15.75" x14ac:dyDescent="0.25">
      <c r="A14" s="264"/>
      <c r="B14" s="264"/>
      <c r="C14" s="263"/>
      <c r="F14" s="299"/>
      <c r="N14" s="200"/>
    </row>
    <row r="15" spans="1:14" ht="16.5" thickBot="1" x14ac:dyDescent="0.3">
      <c r="A15" s="268"/>
      <c r="B15" s="290"/>
      <c r="C15" s="268"/>
      <c r="D15" s="291"/>
      <c r="E15" s="291"/>
      <c r="F15" s="300" t="s">
        <v>545</v>
      </c>
      <c r="G15" s="301" t="s">
        <v>546</v>
      </c>
      <c r="H15" s="287" t="s">
        <v>537</v>
      </c>
      <c r="N15" s="200"/>
    </row>
    <row r="16" spans="1:14" ht="19.5" thickBot="1" x14ac:dyDescent="0.35">
      <c r="A16" s="270" t="s">
        <v>547</v>
      </c>
      <c r="B16" s="260"/>
      <c r="C16" s="306" t="s">
        <v>547</v>
      </c>
      <c r="F16" s="297"/>
      <c r="G16" s="298"/>
      <c r="N16" s="200"/>
    </row>
    <row r="17" spans="1:14" ht="19.5" thickBot="1" x14ac:dyDescent="0.35">
      <c r="A17" s="271" t="s">
        <v>548</v>
      </c>
      <c r="B17" s="269"/>
      <c r="C17" s="307" t="s">
        <v>549</v>
      </c>
      <c r="F17" s="297"/>
      <c r="G17" s="298"/>
      <c r="N17" s="200"/>
    </row>
    <row r="18" spans="1:14" ht="19.5" thickBot="1" x14ac:dyDescent="0.35">
      <c r="A18" s="272" t="s">
        <v>550</v>
      </c>
      <c r="B18" s="269"/>
      <c r="C18" s="308" t="s">
        <v>551</v>
      </c>
      <c r="F18" s="297"/>
      <c r="G18" s="298"/>
      <c r="N18" s="200"/>
    </row>
    <row r="19" spans="1:14" ht="19.5" thickBot="1" x14ac:dyDescent="0.35">
      <c r="A19" s="272" t="s">
        <v>114</v>
      </c>
      <c r="B19" s="269" t="s">
        <v>115</v>
      </c>
      <c r="C19" s="308" t="s">
        <v>116</v>
      </c>
      <c r="F19" s="297"/>
      <c r="G19" s="298"/>
      <c r="N19" s="200"/>
    </row>
    <row r="20" spans="1:14" ht="31.5" x14ac:dyDescent="0.25">
      <c r="A20" s="277">
        <v>3010</v>
      </c>
      <c r="B20" s="8" t="s">
        <v>119</v>
      </c>
      <c r="C20" s="316">
        <f>-'3.Income &amp; Expenditure Budget'!E12</f>
        <v>0</v>
      </c>
      <c r="F20" s="297"/>
      <c r="G20" s="298"/>
      <c r="N20" s="200"/>
    </row>
    <row r="21" spans="1:14" ht="15.75" x14ac:dyDescent="0.25">
      <c r="A21" s="274">
        <v>3020</v>
      </c>
      <c r="B21" s="9" t="s">
        <v>122</v>
      </c>
      <c r="C21" s="309">
        <f>-'3.Income &amp; Expenditure Budget'!E13</f>
        <v>0</v>
      </c>
      <c r="F21" s="297"/>
      <c r="G21" s="298"/>
      <c r="N21" s="200"/>
    </row>
    <row r="22" spans="1:14" ht="31.5" x14ac:dyDescent="0.25">
      <c r="A22" s="274">
        <v>3021</v>
      </c>
      <c r="B22" s="9" t="s">
        <v>124</v>
      </c>
      <c r="C22" s="309">
        <f>-'3.Income &amp; Expenditure Budget'!E14</f>
        <v>0</v>
      </c>
      <c r="F22" s="297"/>
      <c r="G22" s="298"/>
      <c r="N22" s="200"/>
    </row>
    <row r="23" spans="1:14" ht="31.5" x14ac:dyDescent="0.25">
      <c r="A23" s="274">
        <v>3022</v>
      </c>
      <c r="B23" s="9" t="s">
        <v>126</v>
      </c>
      <c r="C23" s="309">
        <f>-'3.Income &amp; Expenditure Budget'!E15</f>
        <v>0</v>
      </c>
      <c r="F23" s="297"/>
      <c r="G23" s="298"/>
      <c r="N23" s="200"/>
    </row>
    <row r="24" spans="1:14" ht="15.75" x14ac:dyDescent="0.25">
      <c r="A24" s="274">
        <v>3030</v>
      </c>
      <c r="B24" s="9" t="s">
        <v>108</v>
      </c>
      <c r="C24" s="309">
        <f>-'3.Income &amp; Expenditure Budget'!E16</f>
        <v>0</v>
      </c>
      <c r="F24" s="297"/>
      <c r="G24" s="298"/>
      <c r="N24" s="200"/>
    </row>
    <row r="25" spans="1:14" ht="15.75" x14ac:dyDescent="0.25">
      <c r="A25" s="274">
        <v>3050</v>
      </c>
      <c r="B25" s="9" t="s">
        <v>127</v>
      </c>
      <c r="C25" s="309">
        <f>-'3.Income &amp; Expenditure Budget'!E17</f>
        <v>-18645</v>
      </c>
      <c r="F25" s="297"/>
      <c r="G25" s="298"/>
      <c r="N25" s="200"/>
    </row>
    <row r="26" spans="1:14" ht="15.75" x14ac:dyDescent="0.25">
      <c r="A26" s="274">
        <v>3100</v>
      </c>
      <c r="B26" s="9" t="s">
        <v>128</v>
      </c>
      <c r="C26" s="309">
        <f>-'3.Income &amp; Expenditure Budget'!E18</f>
        <v>0</v>
      </c>
      <c r="F26" s="297"/>
      <c r="G26" s="298"/>
      <c r="N26" s="200"/>
    </row>
    <row r="27" spans="1:14" ht="15.75" x14ac:dyDescent="0.25">
      <c r="A27" s="274">
        <v>3130</v>
      </c>
      <c r="B27" s="9" t="s">
        <v>130</v>
      </c>
      <c r="C27" s="309">
        <f>-'3.Income &amp; Expenditure Budget'!E19</f>
        <v>0</v>
      </c>
      <c r="F27" s="297"/>
      <c r="G27" s="298"/>
      <c r="N27" s="200"/>
    </row>
    <row r="28" spans="1:14" ht="15.75" x14ac:dyDescent="0.25">
      <c r="A28" s="274">
        <v>3140</v>
      </c>
      <c r="B28" s="9" t="s">
        <v>131</v>
      </c>
      <c r="C28" s="309">
        <f>-'3.Income &amp; Expenditure Budget'!E20</f>
        <v>0</v>
      </c>
      <c r="F28" s="297"/>
      <c r="G28" s="298"/>
      <c r="N28" s="200"/>
    </row>
    <row r="29" spans="1:14" ht="15" customHeight="1" x14ac:dyDescent="0.25">
      <c r="A29" s="275">
        <v>3151</v>
      </c>
      <c r="B29" s="226" t="s">
        <v>132</v>
      </c>
      <c r="C29" s="309">
        <f>-'3.Income &amp; Expenditure Budget'!E21</f>
        <v>0</v>
      </c>
      <c r="F29" s="297"/>
      <c r="G29" s="298"/>
      <c r="N29" s="200"/>
    </row>
    <row r="30" spans="1:14" ht="15" customHeight="1" x14ac:dyDescent="0.25">
      <c r="A30" s="275">
        <v>3152</v>
      </c>
      <c r="B30" s="226" t="s">
        <v>133</v>
      </c>
      <c r="C30" s="309">
        <f>-'3.Income &amp; Expenditure Budget'!E22</f>
        <v>-4652.67</v>
      </c>
      <c r="F30" s="297"/>
      <c r="G30" s="298"/>
      <c r="N30" s="200"/>
    </row>
    <row r="31" spans="1:14" ht="15.75" x14ac:dyDescent="0.25">
      <c r="A31" s="274">
        <v>3155</v>
      </c>
      <c r="B31" s="9" t="s">
        <v>134</v>
      </c>
      <c r="C31" s="309">
        <f>-'3.Income &amp; Expenditure Budget'!E23</f>
        <v>0</v>
      </c>
      <c r="F31" s="297"/>
      <c r="G31" s="298"/>
      <c r="N31" s="200"/>
    </row>
    <row r="32" spans="1:14" ht="15.75" x14ac:dyDescent="0.25">
      <c r="A32" s="274">
        <v>3170</v>
      </c>
      <c r="B32" s="9" t="s">
        <v>135</v>
      </c>
      <c r="C32" s="309">
        <f>-'3.Income &amp; Expenditure Budget'!E24</f>
        <v>0</v>
      </c>
      <c r="F32" s="297"/>
      <c r="G32" s="298"/>
      <c r="N32" s="200"/>
    </row>
    <row r="33" spans="1:14" ht="15.75" x14ac:dyDescent="0.25">
      <c r="A33" s="274">
        <v>3171</v>
      </c>
      <c r="B33" s="9" t="s">
        <v>136</v>
      </c>
      <c r="C33" s="309">
        <f>-'3.Income &amp; Expenditure Budget'!E25</f>
        <v>0</v>
      </c>
      <c r="F33" s="297"/>
      <c r="G33" s="298"/>
      <c r="N33" s="200"/>
    </row>
    <row r="34" spans="1:14" ht="15.75" x14ac:dyDescent="0.25">
      <c r="A34" s="274">
        <v>3190</v>
      </c>
      <c r="B34" s="9" t="s">
        <v>138</v>
      </c>
      <c r="C34" s="309">
        <f>-'3.Income &amp; Expenditure Budget'!E26</f>
        <v>0</v>
      </c>
      <c r="F34" s="297"/>
      <c r="G34" s="298"/>
      <c r="N34" s="200"/>
    </row>
    <row r="35" spans="1:14" ht="15.75" x14ac:dyDescent="0.25">
      <c r="A35" s="274">
        <v>3200</v>
      </c>
      <c r="B35" s="9" t="s">
        <v>139</v>
      </c>
      <c r="C35" s="309">
        <f>-'3.Income &amp; Expenditure Budget'!E27</f>
        <v>0</v>
      </c>
      <c r="F35" s="297"/>
      <c r="G35" s="298"/>
      <c r="N35" s="200"/>
    </row>
    <row r="36" spans="1:14" ht="15.75" x14ac:dyDescent="0.25">
      <c r="A36" s="274">
        <v>3210</v>
      </c>
      <c r="B36" s="9" t="s">
        <v>140</v>
      </c>
      <c r="C36" s="309">
        <f>-'3.Income &amp; Expenditure Budget'!E28</f>
        <v>0</v>
      </c>
      <c r="F36" s="297"/>
      <c r="G36" s="298"/>
      <c r="N36" s="200"/>
    </row>
    <row r="37" spans="1:14" ht="15.75" x14ac:dyDescent="0.25">
      <c r="A37" s="274">
        <v>3220</v>
      </c>
      <c r="B37" s="9" t="s">
        <v>141</v>
      </c>
      <c r="C37" s="309">
        <f>-'3.Income &amp; Expenditure Budget'!E29</f>
        <v>0</v>
      </c>
      <c r="F37" s="297"/>
      <c r="G37" s="298"/>
      <c r="N37" s="200"/>
    </row>
    <row r="38" spans="1:14" ht="15.75" x14ac:dyDescent="0.25">
      <c r="A38" s="274">
        <v>3230</v>
      </c>
      <c r="B38" s="9" t="s">
        <v>142</v>
      </c>
      <c r="C38" s="309">
        <f>-'3.Income &amp; Expenditure Budget'!E30</f>
        <v>-2000</v>
      </c>
      <c r="F38" s="297"/>
      <c r="G38" s="298"/>
      <c r="N38" s="200"/>
    </row>
    <row r="39" spans="1:14" ht="15.75" x14ac:dyDescent="0.25">
      <c r="A39" s="274">
        <v>3240</v>
      </c>
      <c r="B39" s="9" t="s">
        <v>144</v>
      </c>
      <c r="C39" s="309">
        <f>-'3.Income &amp; Expenditure Budget'!E31</f>
        <v>0</v>
      </c>
      <c r="F39" s="297"/>
      <c r="G39" s="298"/>
      <c r="N39" s="200"/>
    </row>
    <row r="40" spans="1:14" ht="15.75" x14ac:dyDescent="0.25">
      <c r="A40" s="274">
        <v>3245</v>
      </c>
      <c r="B40" s="9" t="s">
        <v>103</v>
      </c>
      <c r="C40" s="309">
        <f>-'3.Income &amp; Expenditure Budget'!E32</f>
        <v>0</v>
      </c>
      <c r="F40" s="297"/>
      <c r="G40" s="298"/>
      <c r="N40" s="200"/>
    </row>
    <row r="41" spans="1:14" ht="15.75" x14ac:dyDescent="0.25">
      <c r="A41" s="274">
        <v>3255</v>
      </c>
      <c r="B41" s="9" t="s">
        <v>143</v>
      </c>
      <c r="C41" s="309">
        <f>-'3.Income &amp; Expenditure Budget'!E33</f>
        <v>0</v>
      </c>
      <c r="F41" s="297"/>
      <c r="G41" s="298"/>
      <c r="N41" s="200"/>
    </row>
    <row r="42" spans="1:14" ht="15.75" x14ac:dyDescent="0.25">
      <c r="A42" s="274">
        <v>3260</v>
      </c>
      <c r="B42" s="9" t="s">
        <v>145</v>
      </c>
      <c r="C42" s="309">
        <f>-'3.Income &amp; Expenditure Budget'!E34</f>
        <v>0</v>
      </c>
      <c r="F42" s="297"/>
      <c r="G42" s="298"/>
      <c r="N42" s="200"/>
    </row>
    <row r="43" spans="1:14" ht="15.75" x14ac:dyDescent="0.25">
      <c r="A43" s="274">
        <v>3270</v>
      </c>
      <c r="B43" s="9" t="s">
        <v>146</v>
      </c>
      <c r="C43" s="309">
        <f>-'3.Income &amp; Expenditure Budget'!E35</f>
        <v>0</v>
      </c>
      <c r="F43" s="297"/>
      <c r="G43" s="298"/>
      <c r="N43" s="200"/>
    </row>
    <row r="44" spans="1:14" ht="15.75" x14ac:dyDescent="0.25">
      <c r="A44" s="274">
        <v>3275</v>
      </c>
      <c r="B44" s="9" t="s">
        <v>147</v>
      </c>
      <c r="C44" s="309">
        <f>-'3.Income &amp; Expenditure Budget'!E36</f>
        <v>0</v>
      </c>
      <c r="F44" s="297"/>
      <c r="G44" s="298"/>
      <c r="N44" s="200"/>
    </row>
    <row r="45" spans="1:14" ht="15.75" x14ac:dyDescent="0.25">
      <c r="A45" s="274">
        <v>3276</v>
      </c>
      <c r="B45" s="9" t="s">
        <v>148</v>
      </c>
      <c r="C45" s="309">
        <f>-'3.Income &amp; Expenditure Budget'!E37</f>
        <v>0</v>
      </c>
      <c r="F45" s="297"/>
      <c r="G45" s="298"/>
      <c r="N45" s="200"/>
    </row>
    <row r="46" spans="1:14" ht="15.75" x14ac:dyDescent="0.25">
      <c r="A46" s="274">
        <v>3277</v>
      </c>
      <c r="B46" s="9" t="s">
        <v>149</v>
      </c>
      <c r="C46" s="309">
        <f>-'3.Income &amp; Expenditure Budget'!E38</f>
        <v>0</v>
      </c>
      <c r="F46" s="297"/>
      <c r="G46" s="298"/>
      <c r="N46" s="200"/>
    </row>
    <row r="47" spans="1:14" ht="15.75" x14ac:dyDescent="0.25">
      <c r="A47" s="274">
        <v>3290</v>
      </c>
      <c r="B47" s="9" t="s">
        <v>151</v>
      </c>
      <c r="C47" s="309">
        <f>-'3.Income &amp; Expenditure Budget'!E39</f>
        <v>0</v>
      </c>
      <c r="F47" s="297"/>
      <c r="G47" s="298"/>
      <c r="N47" s="200"/>
    </row>
    <row r="48" spans="1:14" ht="15.75" x14ac:dyDescent="0.25">
      <c r="A48" s="274">
        <v>3292</v>
      </c>
      <c r="B48" s="9" t="s">
        <v>150</v>
      </c>
      <c r="C48" s="309">
        <f>-'3.Income &amp; Expenditure Budget'!E40</f>
        <v>0</v>
      </c>
      <c r="F48" s="297"/>
      <c r="G48" s="298"/>
      <c r="N48" s="200"/>
    </row>
    <row r="49" spans="1:14" ht="15.75" x14ac:dyDescent="0.25">
      <c r="A49" s="276">
        <v>3293</v>
      </c>
      <c r="B49" s="9" t="s">
        <v>154</v>
      </c>
      <c r="C49" s="309">
        <f>-'3.Income &amp; Expenditure Budget'!E41</f>
        <v>0</v>
      </c>
      <c r="F49" s="297"/>
      <c r="G49" s="298"/>
      <c r="N49" s="200"/>
    </row>
    <row r="50" spans="1:14" ht="16.5" thickBot="1" x14ac:dyDescent="0.3">
      <c r="A50" s="293">
        <v>3294</v>
      </c>
      <c r="B50" s="10" t="s">
        <v>156</v>
      </c>
      <c r="C50" s="317">
        <f>-'3.Income &amp; Expenditure Budget'!E42</f>
        <v>0</v>
      </c>
      <c r="F50" s="297">
        <f>SUM(C20:C50)</f>
        <v>-25297.67</v>
      </c>
      <c r="G50" s="298">
        <f>-'3.Income &amp; Expenditure Budget'!E43</f>
        <v>-25297.67</v>
      </c>
      <c r="H50" t="b">
        <f>F50=G50</f>
        <v>1</v>
      </c>
      <c r="N50" s="200"/>
    </row>
    <row r="51" spans="1:14" ht="15.75" x14ac:dyDescent="0.25">
      <c r="A51" s="277">
        <v>3295</v>
      </c>
      <c r="B51" s="128" t="s">
        <v>159</v>
      </c>
      <c r="C51" s="310">
        <f>-'3.Income &amp; Expenditure Budget'!E46</f>
        <v>0</v>
      </c>
      <c r="F51" s="297"/>
      <c r="G51" s="298"/>
      <c r="N51" s="200"/>
    </row>
    <row r="52" spans="1:14" ht="15.75" x14ac:dyDescent="0.25">
      <c r="A52" s="274">
        <v>3296</v>
      </c>
      <c r="B52" s="129" t="s">
        <v>161</v>
      </c>
      <c r="C52" s="311">
        <f>-'3.Income &amp; Expenditure Budget'!E47</f>
        <v>0</v>
      </c>
      <c r="F52" s="297"/>
      <c r="G52" s="298"/>
      <c r="N52" s="200"/>
    </row>
    <row r="53" spans="1:14" ht="15.75" x14ac:dyDescent="0.25">
      <c r="A53" s="274">
        <v>3297</v>
      </c>
      <c r="B53" s="129" t="s">
        <v>162</v>
      </c>
      <c r="C53" s="311">
        <f>-'3.Income &amp; Expenditure Budget'!E48</f>
        <v>0</v>
      </c>
      <c r="F53" s="297"/>
      <c r="G53" s="298"/>
      <c r="N53" s="200"/>
    </row>
    <row r="54" spans="1:14" ht="15.75" x14ac:dyDescent="0.25">
      <c r="A54" s="274">
        <v>3298</v>
      </c>
      <c r="B54" s="129" t="s">
        <v>152</v>
      </c>
      <c r="C54" s="311">
        <f>-'3.Income &amp; Expenditure Budget'!E49</f>
        <v>0</v>
      </c>
      <c r="F54" s="297"/>
      <c r="G54" s="298"/>
      <c r="N54" s="200"/>
    </row>
    <row r="55" spans="1:14" ht="16.5" thickBot="1" x14ac:dyDescent="0.3">
      <c r="A55" s="278">
        <v>3299</v>
      </c>
      <c r="B55" s="130" t="s">
        <v>153</v>
      </c>
      <c r="C55" s="312">
        <f>-'3.Income &amp; Expenditure Budget'!E50</f>
        <v>0</v>
      </c>
      <c r="F55" s="297">
        <f>SUM(C51:C55)</f>
        <v>0</v>
      </c>
      <c r="G55" s="298">
        <f>-'3.Income &amp; Expenditure Budget'!E51</f>
        <v>0</v>
      </c>
      <c r="H55" t="b">
        <f>F55=G55</f>
        <v>1</v>
      </c>
      <c r="N55" s="200"/>
    </row>
    <row r="56" spans="1:14" ht="15.75" x14ac:dyDescent="0.25">
      <c r="A56" s="277">
        <v>3300</v>
      </c>
      <c r="B56" s="282" t="s">
        <v>552</v>
      </c>
      <c r="C56" s="310">
        <f>-'3.Income &amp; Expenditure Budget'!E54</f>
        <v>0</v>
      </c>
      <c r="F56" s="297"/>
      <c r="G56" s="298"/>
      <c r="N56" s="200"/>
    </row>
    <row r="57" spans="1:14" ht="15.75" x14ac:dyDescent="0.25">
      <c r="A57" s="274">
        <v>3310</v>
      </c>
      <c r="B57" s="280" t="s">
        <v>163</v>
      </c>
      <c r="C57" s="311">
        <f>-'3.Income &amp; Expenditure Budget'!E55</f>
        <v>0</v>
      </c>
      <c r="F57" s="297"/>
      <c r="G57" s="298"/>
      <c r="N57" s="200"/>
    </row>
    <row r="58" spans="1:14" ht="15.75" x14ac:dyDescent="0.25">
      <c r="A58" s="274">
        <v>3330</v>
      </c>
      <c r="B58" s="280" t="s">
        <v>172</v>
      </c>
      <c r="C58" s="311">
        <f>-'3.Income &amp; Expenditure Budget'!E56</f>
        <v>0</v>
      </c>
      <c r="F58" s="297"/>
      <c r="G58" s="298"/>
      <c r="N58" s="200"/>
    </row>
    <row r="59" spans="1:14" ht="15.75" x14ac:dyDescent="0.25">
      <c r="A59" s="274">
        <v>3335</v>
      </c>
      <c r="B59" s="280" t="s">
        <v>174</v>
      </c>
      <c r="C59" s="311">
        <f>-'3.Income &amp; Expenditure Budget'!E57</f>
        <v>0</v>
      </c>
      <c r="F59" s="297"/>
      <c r="G59" s="298"/>
      <c r="N59" s="200"/>
    </row>
    <row r="60" spans="1:14" ht="15.75" x14ac:dyDescent="0.25">
      <c r="A60" s="274">
        <v>3350</v>
      </c>
      <c r="B60" s="280" t="s">
        <v>165</v>
      </c>
      <c r="C60" s="311">
        <f>-'3.Income &amp; Expenditure Budget'!E58</f>
        <v>0</v>
      </c>
      <c r="F60" s="297"/>
      <c r="G60" s="298"/>
      <c r="N60" s="200"/>
    </row>
    <row r="61" spans="1:14" ht="15.75" x14ac:dyDescent="0.25">
      <c r="A61" s="274">
        <v>3370</v>
      </c>
      <c r="B61" s="280" t="s">
        <v>166</v>
      </c>
      <c r="C61" s="311">
        <f>-'3.Income &amp; Expenditure Budget'!E59</f>
        <v>0</v>
      </c>
      <c r="F61" s="297"/>
      <c r="G61" s="298"/>
      <c r="N61" s="200"/>
    </row>
    <row r="62" spans="1:14" ht="15.75" x14ac:dyDescent="0.25">
      <c r="A62" s="274">
        <v>3375</v>
      </c>
      <c r="B62" s="280" t="s">
        <v>168</v>
      </c>
      <c r="C62" s="311">
        <f>-'3.Income &amp; Expenditure Budget'!E60</f>
        <v>0</v>
      </c>
      <c r="F62" s="297"/>
      <c r="G62" s="298"/>
      <c r="N62" s="200"/>
    </row>
    <row r="63" spans="1:14" ht="15.75" x14ac:dyDescent="0.25">
      <c r="A63" s="274">
        <v>3380</v>
      </c>
      <c r="B63" s="280" t="s">
        <v>181</v>
      </c>
      <c r="C63" s="311">
        <f>-'3.Income &amp; Expenditure Budget'!E61</f>
        <v>0</v>
      </c>
      <c r="F63" s="297"/>
      <c r="G63" s="298"/>
      <c r="N63" s="200"/>
    </row>
    <row r="64" spans="1:14" ht="15.75" x14ac:dyDescent="0.25">
      <c r="A64" s="274">
        <v>3390</v>
      </c>
      <c r="B64" s="280" t="s">
        <v>171</v>
      </c>
      <c r="C64" s="311">
        <f>-'3.Income &amp; Expenditure Budget'!E62</f>
        <v>0</v>
      </c>
      <c r="F64" s="297"/>
      <c r="G64" s="298"/>
      <c r="N64" s="200"/>
    </row>
    <row r="65" spans="1:14" ht="15.75" x14ac:dyDescent="0.25">
      <c r="A65" s="274">
        <v>3395</v>
      </c>
      <c r="B65" s="280" t="s">
        <v>185</v>
      </c>
      <c r="C65" s="311">
        <f>-'3.Income &amp; Expenditure Budget'!E63</f>
        <v>0</v>
      </c>
      <c r="F65" s="297"/>
      <c r="G65" s="298"/>
      <c r="N65" s="200"/>
    </row>
    <row r="66" spans="1:14" ht="15.75" x14ac:dyDescent="0.25">
      <c r="A66" s="274">
        <v>3410</v>
      </c>
      <c r="B66" s="280" t="s">
        <v>175</v>
      </c>
      <c r="C66" s="311">
        <f>-'3.Income &amp; Expenditure Budget'!E64</f>
        <v>0</v>
      </c>
      <c r="F66" s="297"/>
      <c r="G66" s="298"/>
      <c r="N66" s="200"/>
    </row>
    <row r="67" spans="1:14" ht="15.75" x14ac:dyDescent="0.25">
      <c r="A67" s="274">
        <v>3420</v>
      </c>
      <c r="B67" s="280" t="s">
        <v>177</v>
      </c>
      <c r="C67" s="311">
        <f>-'3.Income &amp; Expenditure Budget'!E65</f>
        <v>0</v>
      </c>
      <c r="F67" s="297"/>
      <c r="G67" s="298"/>
      <c r="N67" s="200"/>
    </row>
    <row r="68" spans="1:14" ht="15.75" x14ac:dyDescent="0.25">
      <c r="A68" s="274">
        <v>3430</v>
      </c>
      <c r="B68" s="280" t="s">
        <v>179</v>
      </c>
      <c r="C68" s="311">
        <f>-'3.Income &amp; Expenditure Budget'!E66</f>
        <v>0</v>
      </c>
      <c r="F68" s="297"/>
      <c r="G68" s="298"/>
      <c r="N68" s="200"/>
    </row>
    <row r="69" spans="1:14" ht="15.75" x14ac:dyDescent="0.25">
      <c r="A69" s="274">
        <v>3440</v>
      </c>
      <c r="B69" s="280" t="s">
        <v>180</v>
      </c>
      <c r="C69" s="311">
        <f>-'3.Income &amp; Expenditure Budget'!E67</f>
        <v>0</v>
      </c>
      <c r="F69" s="297"/>
      <c r="G69" s="298"/>
      <c r="N69" s="200"/>
    </row>
    <row r="70" spans="1:14" ht="15.75" x14ac:dyDescent="0.25">
      <c r="A70" s="274">
        <v>3450</v>
      </c>
      <c r="B70" s="280" t="s">
        <v>183</v>
      </c>
      <c r="C70" s="311">
        <f>-'3.Income &amp; Expenditure Budget'!E68</f>
        <v>0</v>
      </c>
      <c r="F70" s="297"/>
      <c r="G70" s="298"/>
      <c r="N70" s="200"/>
    </row>
    <row r="71" spans="1:14" ht="15.75" x14ac:dyDescent="0.25">
      <c r="A71" s="274">
        <v>3460</v>
      </c>
      <c r="B71" s="280" t="s">
        <v>194</v>
      </c>
      <c r="C71" s="311">
        <f>-'3.Income &amp; Expenditure Budget'!E69</f>
        <v>0</v>
      </c>
      <c r="F71" s="297"/>
      <c r="G71" s="298"/>
      <c r="N71" s="200"/>
    </row>
    <row r="72" spans="1:14" ht="15.75" x14ac:dyDescent="0.25">
      <c r="A72" s="274">
        <v>3490</v>
      </c>
      <c r="B72" s="280" t="s">
        <v>187</v>
      </c>
      <c r="C72" s="311">
        <f>-'3.Income &amp; Expenditure Budget'!E70</f>
        <v>0</v>
      </c>
      <c r="F72" s="297"/>
      <c r="G72" s="298"/>
      <c r="N72" s="200"/>
    </row>
    <row r="73" spans="1:14" ht="15.75" x14ac:dyDescent="0.25">
      <c r="A73" s="274">
        <v>3495</v>
      </c>
      <c r="B73" s="280" t="s">
        <v>189</v>
      </c>
      <c r="C73" s="311">
        <f>-'3.Income &amp; Expenditure Budget'!E71</f>
        <v>0</v>
      </c>
      <c r="F73" s="297"/>
      <c r="G73" s="298"/>
      <c r="N73" s="200"/>
    </row>
    <row r="74" spans="1:14" ht="15.75" x14ac:dyDescent="0.25">
      <c r="A74" s="274">
        <v>3500</v>
      </c>
      <c r="B74" s="280" t="s">
        <v>191</v>
      </c>
      <c r="C74" s="311">
        <f>-'3.Income &amp; Expenditure Budget'!E72</f>
        <v>0</v>
      </c>
      <c r="F74" s="297"/>
      <c r="G74" s="298"/>
      <c r="N74" s="200"/>
    </row>
    <row r="75" spans="1:14" ht="15.75" x14ac:dyDescent="0.25">
      <c r="A75" s="274">
        <v>3510</v>
      </c>
      <c r="B75" s="280" t="s">
        <v>199</v>
      </c>
      <c r="C75" s="311">
        <f>-'3.Income &amp; Expenditure Budget'!E73</f>
        <v>0</v>
      </c>
      <c r="F75" s="297"/>
      <c r="G75" s="298"/>
      <c r="N75" s="200"/>
    </row>
    <row r="76" spans="1:14" ht="15.75" x14ac:dyDescent="0.25">
      <c r="A76" s="274">
        <v>3511</v>
      </c>
      <c r="B76" s="280" t="s">
        <v>201</v>
      </c>
      <c r="C76" s="311">
        <f>-'3.Income &amp; Expenditure Budget'!E74</f>
        <v>0</v>
      </c>
      <c r="F76" s="297"/>
      <c r="G76" s="298"/>
      <c r="N76" s="200"/>
    </row>
    <row r="77" spans="1:14" ht="15.75" x14ac:dyDescent="0.25">
      <c r="A77" s="274">
        <v>3520</v>
      </c>
      <c r="B77" s="280" t="s">
        <v>193</v>
      </c>
      <c r="C77" s="311">
        <f>-'3.Income &amp; Expenditure Budget'!E75</f>
        <v>0</v>
      </c>
      <c r="F77" s="297"/>
      <c r="G77" s="298"/>
      <c r="N77" s="200"/>
    </row>
    <row r="78" spans="1:14" ht="15.75" x14ac:dyDescent="0.25">
      <c r="A78" s="274">
        <v>3530</v>
      </c>
      <c r="B78" s="280" t="s">
        <v>195</v>
      </c>
      <c r="C78" s="311">
        <f>-'3.Income &amp; Expenditure Budget'!E76</f>
        <v>0</v>
      </c>
      <c r="F78" s="297"/>
      <c r="G78" s="298"/>
      <c r="N78" s="200"/>
    </row>
    <row r="79" spans="1:14" ht="15.75" x14ac:dyDescent="0.25">
      <c r="A79" s="274">
        <v>3531</v>
      </c>
      <c r="B79" s="280" t="s">
        <v>196</v>
      </c>
      <c r="C79" s="311">
        <f>-'3.Income &amp; Expenditure Budget'!E77</f>
        <v>0</v>
      </c>
      <c r="F79" s="297"/>
      <c r="G79" s="298"/>
      <c r="N79" s="200"/>
    </row>
    <row r="80" spans="1:14" ht="15.75" x14ac:dyDescent="0.25">
      <c r="A80" s="274">
        <v>3535</v>
      </c>
      <c r="B80" s="280" t="s">
        <v>197</v>
      </c>
      <c r="C80" s="311">
        <f>-'3.Income &amp; Expenditure Budget'!E78</f>
        <v>0</v>
      </c>
      <c r="F80" s="297"/>
      <c r="G80" s="298"/>
      <c r="N80" s="200"/>
    </row>
    <row r="81" spans="1:14" ht="15.75" x14ac:dyDescent="0.25">
      <c r="A81" s="274">
        <v>3540</v>
      </c>
      <c r="B81" s="280" t="s">
        <v>198</v>
      </c>
      <c r="C81" s="311">
        <f>-'3.Income &amp; Expenditure Budget'!E79</f>
        <v>0</v>
      </c>
      <c r="F81" s="297"/>
      <c r="G81" s="298"/>
      <c r="N81" s="200"/>
    </row>
    <row r="82" spans="1:14" ht="15.75" x14ac:dyDescent="0.25">
      <c r="A82" s="274">
        <v>3545</v>
      </c>
      <c r="B82" s="280" t="s">
        <v>213</v>
      </c>
      <c r="C82" s="311">
        <f>-'3.Income &amp; Expenditure Budget'!E80</f>
        <v>0</v>
      </c>
      <c r="F82" s="297"/>
      <c r="G82" s="298"/>
      <c r="N82" s="200"/>
    </row>
    <row r="83" spans="1:14" ht="15.75" x14ac:dyDescent="0.25">
      <c r="A83" s="274">
        <v>3550</v>
      </c>
      <c r="B83" s="280" t="s">
        <v>203</v>
      </c>
      <c r="C83" s="311">
        <f>-'3.Income &amp; Expenditure Budget'!E81</f>
        <v>0</v>
      </c>
      <c r="F83" s="297"/>
      <c r="G83" s="298"/>
      <c r="N83" s="200"/>
    </row>
    <row r="84" spans="1:14" ht="15.75" x14ac:dyDescent="0.25">
      <c r="A84" s="274">
        <v>3570</v>
      </c>
      <c r="B84" s="280" t="s">
        <v>205</v>
      </c>
      <c r="C84" s="311">
        <f>-'3.Income &amp; Expenditure Budget'!E82</f>
        <v>0</v>
      </c>
      <c r="F84" s="297"/>
      <c r="G84" s="298"/>
      <c r="N84" s="200"/>
    </row>
    <row r="85" spans="1:14" ht="15.75" x14ac:dyDescent="0.25">
      <c r="A85" s="274">
        <v>3572</v>
      </c>
      <c r="B85" s="280" t="s">
        <v>207</v>
      </c>
      <c r="C85" s="311">
        <f>-'3.Income &amp; Expenditure Budget'!E83</f>
        <v>0</v>
      </c>
      <c r="F85" s="297"/>
      <c r="G85" s="298"/>
      <c r="N85" s="200"/>
    </row>
    <row r="86" spans="1:14" ht="15.75" x14ac:dyDescent="0.25">
      <c r="A86" s="274">
        <v>3573</v>
      </c>
      <c r="B86" s="280" t="s">
        <v>215</v>
      </c>
      <c r="C86" s="311">
        <f>-'3.Income &amp; Expenditure Budget'!E84</f>
        <v>0</v>
      </c>
      <c r="F86" s="297"/>
      <c r="G86" s="298"/>
      <c r="N86" s="200"/>
    </row>
    <row r="87" spans="1:14" ht="15.75" x14ac:dyDescent="0.25">
      <c r="A87" s="274">
        <v>3574</v>
      </c>
      <c r="B87" s="280" t="s">
        <v>210</v>
      </c>
      <c r="C87" s="311">
        <f>-'3.Income &amp; Expenditure Budget'!E85</f>
        <v>0</v>
      </c>
      <c r="F87" s="297"/>
      <c r="G87" s="298"/>
      <c r="N87" s="200"/>
    </row>
    <row r="88" spans="1:14" ht="15.75" x14ac:dyDescent="0.25">
      <c r="A88" s="274">
        <v>3575</v>
      </c>
      <c r="B88" s="280" t="s">
        <v>212</v>
      </c>
      <c r="C88" s="311">
        <f>-'3.Income &amp; Expenditure Budget'!E86</f>
        <v>0</v>
      </c>
      <c r="F88" s="297"/>
      <c r="G88" s="298"/>
      <c r="N88" s="200"/>
    </row>
    <row r="89" spans="1:14" ht="15.75" x14ac:dyDescent="0.25">
      <c r="A89" s="274">
        <v>3580</v>
      </c>
      <c r="B89" s="18" t="s">
        <v>219</v>
      </c>
      <c r="C89" s="311">
        <f>-'3.Income &amp; Expenditure Budget'!E87</f>
        <v>0</v>
      </c>
      <c r="F89" s="297">
        <f>SUM(C56:C89)</f>
        <v>0</v>
      </c>
      <c r="G89" s="298">
        <f>-'3.Income &amp; Expenditure Budget'!E88</f>
        <v>0</v>
      </c>
      <c r="H89" t="b">
        <f>F89=G89</f>
        <v>1</v>
      </c>
      <c r="N89" s="200"/>
    </row>
    <row r="90" spans="1:14" ht="15.75" x14ac:dyDescent="0.25">
      <c r="A90" s="273">
        <v>3650</v>
      </c>
      <c r="B90" s="279" t="s">
        <v>216</v>
      </c>
      <c r="C90" s="311">
        <f>-'3.Income &amp; Expenditure Budget'!E91</f>
        <v>0</v>
      </c>
      <c r="F90" s="297"/>
      <c r="G90" s="298"/>
      <c r="N90" s="200"/>
    </row>
    <row r="91" spans="1:14" ht="15.75" x14ac:dyDescent="0.25">
      <c r="A91" s="274">
        <v>3700</v>
      </c>
      <c r="B91" s="280" t="s">
        <v>217</v>
      </c>
      <c r="C91" s="311">
        <f>-'3.Income &amp; Expenditure Budget'!E92</f>
        <v>0</v>
      </c>
      <c r="F91" s="297"/>
      <c r="G91" s="298"/>
      <c r="N91" s="200"/>
    </row>
    <row r="92" spans="1:14" ht="15.75" x14ac:dyDescent="0.25">
      <c r="A92" s="274">
        <v>3770</v>
      </c>
      <c r="B92" s="280" t="s">
        <v>218</v>
      </c>
      <c r="C92" s="311">
        <f>-'3.Income &amp; Expenditure Budget'!E93</f>
        <v>0</v>
      </c>
      <c r="F92" s="297"/>
      <c r="G92" s="298"/>
      <c r="N92" s="200"/>
    </row>
    <row r="93" spans="1:14" ht="15.75" x14ac:dyDescent="0.25">
      <c r="A93" s="274">
        <v>3800</v>
      </c>
      <c r="B93" s="280" t="s">
        <v>221</v>
      </c>
      <c r="C93" s="311">
        <f>-'3.Income &amp; Expenditure Budget'!E94</f>
        <v>0</v>
      </c>
      <c r="F93" s="297"/>
      <c r="G93" s="298"/>
      <c r="N93" s="200"/>
    </row>
    <row r="94" spans="1:14" ht="15.75" x14ac:dyDescent="0.25">
      <c r="A94" s="274">
        <v>3850</v>
      </c>
      <c r="B94" s="280" t="s">
        <v>223</v>
      </c>
      <c r="C94" s="311">
        <f>-'3.Income &amp; Expenditure Budget'!E95</f>
        <v>0</v>
      </c>
      <c r="F94" s="297"/>
      <c r="G94" s="298"/>
      <c r="N94" s="200"/>
    </row>
    <row r="95" spans="1:14" ht="15.75" x14ac:dyDescent="0.25">
      <c r="A95" s="274">
        <v>3851</v>
      </c>
      <c r="B95" s="280" t="s">
        <v>224</v>
      </c>
      <c r="C95" s="311">
        <f>-'3.Income &amp; Expenditure Budget'!E96</f>
        <v>0</v>
      </c>
      <c r="F95" s="297"/>
      <c r="G95" s="298"/>
      <c r="N95" s="200"/>
    </row>
    <row r="96" spans="1:14" ht="15.75" x14ac:dyDescent="0.25">
      <c r="A96" s="274">
        <v>3852</v>
      </c>
      <c r="B96" s="280" t="s">
        <v>226</v>
      </c>
      <c r="C96" s="311">
        <f>-'3.Income &amp; Expenditure Budget'!E97</f>
        <v>0</v>
      </c>
      <c r="F96" s="297"/>
      <c r="G96" s="298"/>
      <c r="N96" s="200"/>
    </row>
    <row r="97" spans="1:14" ht="16.5" thickBot="1" x14ac:dyDescent="0.3">
      <c r="A97" s="293">
        <v>3853</v>
      </c>
      <c r="B97" s="294" t="s">
        <v>227</v>
      </c>
      <c r="C97" s="312">
        <f>-'3.Income &amp; Expenditure Budget'!E98</f>
        <v>0</v>
      </c>
      <c r="F97" s="297">
        <f>SUM(C90:C97)</f>
        <v>0</v>
      </c>
      <c r="G97" s="298">
        <f>-'3.Income &amp; Expenditure Budget'!E99</f>
        <v>0</v>
      </c>
      <c r="H97" t="b">
        <f>F97=G97</f>
        <v>1</v>
      </c>
      <c r="N97" s="200"/>
    </row>
    <row r="98" spans="1:14" ht="15.75" x14ac:dyDescent="0.25">
      <c r="A98" s="277">
        <v>4110</v>
      </c>
      <c r="B98" s="282" t="s">
        <v>234</v>
      </c>
      <c r="C98" s="310">
        <f>+'3.Income &amp; Expenditure Budget'!E106</f>
        <v>0</v>
      </c>
      <c r="F98" s="297"/>
      <c r="G98" s="298"/>
      <c r="N98" s="200"/>
    </row>
    <row r="99" spans="1:14" ht="15.75" x14ac:dyDescent="0.25">
      <c r="A99" s="274">
        <v>4111</v>
      </c>
      <c r="B99" s="280" t="s">
        <v>236</v>
      </c>
      <c r="C99" s="311">
        <f>+'3.Income &amp; Expenditure Budget'!E107</f>
        <v>0</v>
      </c>
      <c r="F99" s="297"/>
      <c r="G99" s="298"/>
      <c r="N99" s="200"/>
    </row>
    <row r="100" spans="1:14" ht="15.75" x14ac:dyDescent="0.25">
      <c r="A100" s="274">
        <v>4112</v>
      </c>
      <c r="B100" s="280" t="s">
        <v>238</v>
      </c>
      <c r="C100" s="311">
        <f>+'3.Income &amp; Expenditure Budget'!E108</f>
        <v>0</v>
      </c>
      <c r="F100" s="297"/>
      <c r="G100" s="298"/>
      <c r="N100" s="200"/>
    </row>
    <row r="101" spans="1:14" ht="15.75" x14ac:dyDescent="0.25">
      <c r="A101" s="274">
        <v>4113</v>
      </c>
      <c r="B101" s="242" t="s">
        <v>240</v>
      </c>
      <c r="C101" s="315">
        <f>+'3.Income &amp; Expenditure Budget'!E109</f>
        <v>4652.67</v>
      </c>
      <c r="F101" s="297"/>
      <c r="G101" s="298"/>
      <c r="N101" s="200"/>
    </row>
    <row r="102" spans="1:14" ht="15.75" x14ac:dyDescent="0.25">
      <c r="A102" s="274">
        <v>4150</v>
      </c>
      <c r="B102" s="280" t="s">
        <v>242</v>
      </c>
      <c r="C102" s="311">
        <f>+'3.Income &amp; Expenditure Budget'!E110</f>
        <v>0</v>
      </c>
      <c r="F102" s="297"/>
      <c r="G102" s="298"/>
      <c r="N102" s="200"/>
    </row>
    <row r="103" spans="1:14" ht="15.75" x14ac:dyDescent="0.25">
      <c r="A103" s="274">
        <v>4155</v>
      </c>
      <c r="B103" s="280" t="s">
        <v>244</v>
      </c>
      <c r="C103" s="311">
        <f>+'3.Income &amp; Expenditure Budget'!E111</f>
        <v>0</v>
      </c>
      <c r="F103" s="297"/>
      <c r="G103" s="298"/>
      <c r="N103" s="200"/>
    </row>
    <row r="104" spans="1:14" ht="15.75" x14ac:dyDescent="0.25">
      <c r="A104" s="274">
        <v>4170</v>
      </c>
      <c r="B104" s="280" t="s">
        <v>246</v>
      </c>
      <c r="C104" s="311">
        <f>+'3.Income &amp; Expenditure Budget'!E112</f>
        <v>0</v>
      </c>
      <c r="F104" s="297"/>
      <c r="G104" s="298"/>
      <c r="N104" s="200"/>
    </row>
    <row r="105" spans="1:14" ht="15.75" x14ac:dyDescent="0.25">
      <c r="A105" s="274">
        <v>4180</v>
      </c>
      <c r="B105" s="280" t="s">
        <v>247</v>
      </c>
      <c r="C105" s="311">
        <f>+'3.Income &amp; Expenditure Budget'!E113</f>
        <v>0</v>
      </c>
      <c r="F105" s="297"/>
      <c r="G105" s="298"/>
      <c r="N105" s="200"/>
    </row>
    <row r="106" spans="1:14" ht="15.75" x14ac:dyDescent="0.25">
      <c r="A106" s="274">
        <v>4181</v>
      </c>
      <c r="B106" s="280" t="s">
        <v>248</v>
      </c>
      <c r="C106" s="311">
        <f>+'3.Income &amp; Expenditure Budget'!E114</f>
        <v>0</v>
      </c>
      <c r="F106" s="297"/>
      <c r="G106" s="298"/>
      <c r="N106" s="200"/>
    </row>
    <row r="107" spans="1:14" ht="15.75" x14ac:dyDescent="0.25">
      <c r="A107" s="274">
        <v>4190</v>
      </c>
      <c r="B107" s="280" t="s">
        <v>249</v>
      </c>
      <c r="C107" s="311">
        <f>+'3.Income &amp; Expenditure Budget'!E115</f>
        <v>0</v>
      </c>
      <c r="F107" s="297"/>
      <c r="G107" s="298"/>
      <c r="N107" s="200"/>
    </row>
    <row r="108" spans="1:14" ht="15.75" x14ac:dyDescent="0.25">
      <c r="A108" s="274">
        <v>4191</v>
      </c>
      <c r="B108" s="280" t="s">
        <v>250</v>
      </c>
      <c r="C108" s="311">
        <f>+'3.Income &amp; Expenditure Budget'!E116</f>
        <v>0</v>
      </c>
      <c r="F108" s="297"/>
      <c r="G108" s="298"/>
      <c r="N108" s="200"/>
    </row>
    <row r="109" spans="1:14" ht="15.75" x14ac:dyDescent="0.25">
      <c r="A109" s="274">
        <v>4196</v>
      </c>
      <c r="B109" s="280" t="s">
        <v>252</v>
      </c>
      <c r="C109" s="311">
        <f>+'3.Income &amp; Expenditure Budget'!E117</f>
        <v>0</v>
      </c>
      <c r="F109" s="297"/>
      <c r="G109" s="298"/>
      <c r="N109" s="200"/>
    </row>
    <row r="110" spans="1:14" ht="15.75" x14ac:dyDescent="0.25">
      <c r="A110" s="274">
        <v>4198</v>
      </c>
      <c r="B110" s="280" t="s">
        <v>253</v>
      </c>
      <c r="C110" s="311">
        <f>+'3.Income &amp; Expenditure Budget'!E118</f>
        <v>0</v>
      </c>
      <c r="F110" s="297"/>
      <c r="G110" s="298"/>
      <c r="N110" s="200"/>
    </row>
    <row r="111" spans="1:14" ht="15.75" x14ac:dyDescent="0.25">
      <c r="A111" s="275">
        <v>4199</v>
      </c>
      <c r="B111" s="281" t="s">
        <v>254</v>
      </c>
      <c r="C111" s="336">
        <f>+'3.Income &amp; Expenditure Budget'!E119</f>
        <v>0</v>
      </c>
      <c r="F111" s="297"/>
      <c r="G111" s="298"/>
      <c r="N111" s="200"/>
    </row>
    <row r="112" spans="1:14" ht="17.25" x14ac:dyDescent="0.3">
      <c r="A112" s="338">
        <v>4200</v>
      </c>
      <c r="B112" s="331" t="s">
        <v>256</v>
      </c>
      <c r="C112" s="339">
        <f>+'3.Income &amp; Expenditure Budget'!E120</f>
        <v>0</v>
      </c>
      <c r="F112" s="297"/>
      <c r="G112" s="298"/>
      <c r="N112" s="200"/>
    </row>
    <row r="113" spans="1:14" ht="17.25" x14ac:dyDescent="0.3">
      <c r="A113" s="278">
        <v>4201</v>
      </c>
      <c r="B113" s="325" t="s">
        <v>257</v>
      </c>
      <c r="C113" s="337">
        <f>+'3.Income &amp; Expenditure Budget'!E121</f>
        <v>0</v>
      </c>
      <c r="F113" s="297">
        <f>SUM(C98:C113)</f>
        <v>4652.67</v>
      </c>
      <c r="G113" s="298">
        <f>+'3.Income &amp; Expenditure Budget'!E122</f>
        <v>4652.67</v>
      </c>
      <c r="H113" t="b">
        <f>F113=G113</f>
        <v>1</v>
      </c>
      <c r="N113" s="200"/>
    </row>
    <row r="114" spans="1:14" ht="15.75" x14ac:dyDescent="0.25">
      <c r="A114" s="277">
        <v>4310</v>
      </c>
      <c r="B114" s="282" t="s">
        <v>251</v>
      </c>
      <c r="C114" s="310">
        <f>'3.Income &amp; Expenditure Budget'!E125</f>
        <v>0</v>
      </c>
      <c r="F114" s="297"/>
      <c r="G114" s="298"/>
      <c r="N114" s="200"/>
    </row>
    <row r="115" spans="1:14" ht="31.5" x14ac:dyDescent="0.25">
      <c r="A115" s="274">
        <v>4311</v>
      </c>
      <c r="B115" s="280" t="s">
        <v>263</v>
      </c>
      <c r="C115" s="311">
        <f>'3.Income &amp; Expenditure Budget'!E126</f>
        <v>0</v>
      </c>
      <c r="F115" s="297"/>
      <c r="G115" s="298"/>
      <c r="N115" s="200"/>
    </row>
    <row r="116" spans="1:14" ht="15.75" x14ac:dyDescent="0.25">
      <c r="A116" s="274">
        <v>4315</v>
      </c>
      <c r="B116" s="280" t="s">
        <v>265</v>
      </c>
      <c r="C116" s="311">
        <f>'3.Income &amp; Expenditure Budget'!E127</f>
        <v>0</v>
      </c>
      <c r="F116" s="297"/>
      <c r="G116" s="298"/>
      <c r="N116" s="200"/>
    </row>
    <row r="117" spans="1:14" ht="15.75" x14ac:dyDescent="0.25">
      <c r="A117" s="274">
        <v>4330</v>
      </c>
      <c r="B117" s="280" t="s">
        <v>255</v>
      </c>
      <c r="C117" s="311">
        <f>'3.Income &amp; Expenditure Budget'!E128</f>
        <v>0</v>
      </c>
      <c r="F117" s="297"/>
      <c r="G117" s="298"/>
      <c r="N117" s="200"/>
    </row>
    <row r="118" spans="1:14" ht="15.75" x14ac:dyDescent="0.25">
      <c r="A118" s="274">
        <v>4350</v>
      </c>
      <c r="B118" s="280" t="s">
        <v>259</v>
      </c>
      <c r="C118" s="311">
        <f>'3.Income &amp; Expenditure Budget'!E129</f>
        <v>0</v>
      </c>
      <c r="F118" s="297"/>
      <c r="G118" s="298"/>
      <c r="N118" s="200"/>
    </row>
    <row r="119" spans="1:14" ht="15.75" x14ac:dyDescent="0.25">
      <c r="A119" s="274">
        <v>4370</v>
      </c>
      <c r="B119" s="280" t="s">
        <v>260</v>
      </c>
      <c r="C119" s="311">
        <f>'3.Income &amp; Expenditure Budget'!E130</f>
        <v>0</v>
      </c>
      <c r="F119" s="297"/>
      <c r="G119" s="298"/>
      <c r="N119" s="200"/>
    </row>
    <row r="120" spans="1:14" ht="15.75" x14ac:dyDescent="0.25">
      <c r="A120" s="274">
        <v>4390</v>
      </c>
      <c r="B120" s="280" t="s">
        <v>494</v>
      </c>
      <c r="C120" s="311">
        <f>'3.Income &amp; Expenditure Budget'!E131</f>
        <v>0</v>
      </c>
      <c r="F120" s="297"/>
      <c r="G120" s="298"/>
      <c r="N120" s="200"/>
    </row>
    <row r="121" spans="1:14" ht="15.75" x14ac:dyDescent="0.25">
      <c r="A121" s="274">
        <v>4410</v>
      </c>
      <c r="B121" s="280" t="s">
        <v>272</v>
      </c>
      <c r="C121" s="311">
        <f>'3.Income &amp; Expenditure Budget'!E132</f>
        <v>2000</v>
      </c>
      <c r="F121" s="297"/>
      <c r="G121" s="298"/>
      <c r="N121" s="200"/>
    </row>
    <row r="122" spans="1:14" ht="15.75" x14ac:dyDescent="0.25">
      <c r="A122" s="274">
        <v>4420</v>
      </c>
      <c r="B122" s="280" t="s">
        <v>275</v>
      </c>
      <c r="C122" s="311">
        <f>'3.Income &amp; Expenditure Budget'!E133</f>
        <v>0</v>
      </c>
      <c r="F122" s="297"/>
      <c r="G122" s="298"/>
      <c r="N122" s="200"/>
    </row>
    <row r="123" spans="1:14" ht="15.75" x14ac:dyDescent="0.25">
      <c r="A123" s="274">
        <v>4430</v>
      </c>
      <c r="B123" s="280" t="s">
        <v>267</v>
      </c>
      <c r="C123" s="311">
        <f>'3.Income &amp; Expenditure Budget'!E134</f>
        <v>0</v>
      </c>
      <c r="F123" s="297"/>
      <c r="G123" s="298"/>
      <c r="N123" s="200"/>
    </row>
    <row r="124" spans="1:14" ht="15.75" x14ac:dyDescent="0.25">
      <c r="A124" s="274">
        <v>4450</v>
      </c>
      <c r="B124" s="280" t="s">
        <v>268</v>
      </c>
      <c r="C124" s="311">
        <f>'3.Income &amp; Expenditure Budget'!E135</f>
        <v>0</v>
      </c>
      <c r="F124" s="297"/>
      <c r="G124" s="298"/>
      <c r="N124" s="200"/>
    </row>
    <row r="125" spans="1:14" ht="15.75" x14ac:dyDescent="0.25">
      <c r="A125" s="274">
        <v>4470</v>
      </c>
      <c r="B125" s="280" t="s">
        <v>269</v>
      </c>
      <c r="C125" s="311">
        <f>'3.Income &amp; Expenditure Budget'!E136</f>
        <v>0</v>
      </c>
      <c r="F125" s="297"/>
      <c r="G125" s="298"/>
      <c r="N125" s="200"/>
    </row>
    <row r="126" spans="1:14" ht="15.75" x14ac:dyDescent="0.25">
      <c r="A126" s="274">
        <v>4490</v>
      </c>
      <c r="B126" s="280" t="s">
        <v>495</v>
      </c>
      <c r="C126" s="311">
        <f>'3.Income &amp; Expenditure Budget'!E137</f>
        <v>0</v>
      </c>
      <c r="F126" s="297"/>
      <c r="G126" s="298"/>
      <c r="N126" s="200"/>
    </row>
    <row r="127" spans="1:14" ht="15.75" x14ac:dyDescent="0.25">
      <c r="A127" s="274">
        <v>4540</v>
      </c>
      <c r="B127" s="280" t="s">
        <v>282</v>
      </c>
      <c r="C127" s="311">
        <f>'3.Income &amp; Expenditure Budget'!E138</f>
        <v>0</v>
      </c>
      <c r="F127" s="297"/>
      <c r="G127" s="298"/>
      <c r="N127" s="200"/>
    </row>
    <row r="128" spans="1:14" ht="15.75" x14ac:dyDescent="0.25">
      <c r="A128" s="274">
        <v>4550</v>
      </c>
      <c r="B128" s="280" t="s">
        <v>271</v>
      </c>
      <c r="C128" s="311">
        <f>'3.Income &amp; Expenditure Budget'!E139</f>
        <v>0</v>
      </c>
      <c r="F128" s="297"/>
      <c r="G128" s="298"/>
      <c r="N128" s="200"/>
    </row>
    <row r="129" spans="1:14" ht="15.75" x14ac:dyDescent="0.25">
      <c r="A129" s="274">
        <v>4570</v>
      </c>
      <c r="B129" s="280" t="s">
        <v>274</v>
      </c>
      <c r="C129" s="311">
        <f>'3.Income &amp; Expenditure Budget'!E140</f>
        <v>0</v>
      </c>
      <c r="F129" s="297"/>
      <c r="G129" s="298"/>
      <c r="N129" s="200"/>
    </row>
    <row r="130" spans="1:14" ht="15.75" x14ac:dyDescent="0.25">
      <c r="A130" s="274">
        <v>4590</v>
      </c>
      <c r="B130" s="280" t="s">
        <v>277</v>
      </c>
      <c r="C130" s="311">
        <f>'3.Income &amp; Expenditure Budget'!E141</f>
        <v>0</v>
      </c>
      <c r="F130" s="297"/>
      <c r="G130" s="298"/>
      <c r="N130" s="200"/>
    </row>
    <row r="131" spans="1:14" ht="15.75" x14ac:dyDescent="0.25">
      <c r="A131" s="274">
        <v>4610</v>
      </c>
      <c r="B131" s="280" t="s">
        <v>278</v>
      </c>
      <c r="C131" s="311">
        <f>'3.Income &amp; Expenditure Budget'!E142</f>
        <v>0</v>
      </c>
      <c r="F131" s="297"/>
      <c r="G131" s="298"/>
      <c r="N131" s="200"/>
    </row>
    <row r="132" spans="1:14" ht="15.75" x14ac:dyDescent="0.25">
      <c r="A132" s="274">
        <v>4611</v>
      </c>
      <c r="B132" s="280" t="s">
        <v>288</v>
      </c>
      <c r="C132" s="311">
        <f>'3.Income &amp; Expenditure Budget'!E143</f>
        <v>0</v>
      </c>
      <c r="F132" s="297"/>
      <c r="G132" s="298"/>
      <c r="N132" s="200"/>
    </row>
    <row r="133" spans="1:14" ht="15.75" x14ac:dyDescent="0.25">
      <c r="A133" s="274">
        <v>4620</v>
      </c>
      <c r="B133" s="280" t="s">
        <v>289</v>
      </c>
      <c r="C133" s="311">
        <f>'3.Income &amp; Expenditure Budget'!E144</f>
        <v>0</v>
      </c>
      <c r="F133" s="297"/>
      <c r="G133" s="298"/>
      <c r="N133" s="200"/>
    </row>
    <row r="134" spans="1:14" ht="15.75" x14ac:dyDescent="0.25">
      <c r="A134" s="274">
        <v>4630</v>
      </c>
      <c r="B134" s="280" t="s">
        <v>279</v>
      </c>
      <c r="C134" s="311">
        <f>'3.Income &amp; Expenditure Budget'!E145</f>
        <v>0</v>
      </c>
      <c r="F134" s="297"/>
      <c r="G134" s="298"/>
      <c r="N134" s="200"/>
    </row>
    <row r="135" spans="1:14" ht="15.75" x14ac:dyDescent="0.25">
      <c r="A135" s="274">
        <v>4635</v>
      </c>
      <c r="B135" s="280" t="s">
        <v>290</v>
      </c>
      <c r="C135" s="311">
        <f>'3.Income &amp; Expenditure Budget'!E146</f>
        <v>0</v>
      </c>
      <c r="F135" s="297"/>
      <c r="G135" s="298"/>
      <c r="N135" s="200"/>
    </row>
    <row r="136" spans="1:14" ht="15.75" x14ac:dyDescent="0.25">
      <c r="A136" s="274">
        <v>4640</v>
      </c>
      <c r="B136" s="280" t="s">
        <v>292</v>
      </c>
      <c r="C136" s="311">
        <f>'3.Income &amp; Expenditure Budget'!E147</f>
        <v>0</v>
      </c>
      <c r="F136" s="297"/>
      <c r="G136" s="298"/>
      <c r="N136" s="200"/>
    </row>
    <row r="137" spans="1:14" ht="15.75" x14ac:dyDescent="0.25">
      <c r="A137" s="274">
        <v>4641</v>
      </c>
      <c r="B137" s="280" t="s">
        <v>294</v>
      </c>
      <c r="C137" s="311">
        <f>'3.Income &amp; Expenditure Budget'!E148</f>
        <v>0</v>
      </c>
      <c r="F137" s="297"/>
      <c r="G137" s="298"/>
      <c r="N137" s="200"/>
    </row>
    <row r="138" spans="1:14" ht="15.75" x14ac:dyDescent="0.25">
      <c r="A138" s="274">
        <v>4650</v>
      </c>
      <c r="B138" s="280" t="s">
        <v>285</v>
      </c>
      <c r="C138" s="311">
        <f>'3.Income &amp; Expenditure Budget'!E149</f>
        <v>0</v>
      </c>
      <c r="F138" s="297"/>
      <c r="G138" s="298"/>
      <c r="N138" s="200"/>
    </row>
    <row r="139" spans="1:14" ht="15.75" x14ac:dyDescent="0.25">
      <c r="A139" s="274">
        <v>4670</v>
      </c>
      <c r="B139" s="280" t="s">
        <v>287</v>
      </c>
      <c r="C139" s="311">
        <f>'3.Income &amp; Expenditure Budget'!E150</f>
        <v>0</v>
      </c>
      <c r="F139" s="297"/>
      <c r="G139" s="298"/>
      <c r="N139" s="200"/>
    </row>
    <row r="140" spans="1:14" ht="15.75" x14ac:dyDescent="0.25">
      <c r="A140" s="274">
        <v>4671</v>
      </c>
      <c r="B140" s="280" t="s">
        <v>297</v>
      </c>
      <c r="C140" s="311">
        <f>'3.Income &amp; Expenditure Budget'!E151</f>
        <v>0</v>
      </c>
      <c r="F140" s="297"/>
      <c r="G140" s="298"/>
      <c r="N140" s="200"/>
    </row>
    <row r="141" spans="1:14" ht="15.75" x14ac:dyDescent="0.25">
      <c r="A141" s="274">
        <v>4690</v>
      </c>
      <c r="B141" s="280" t="s">
        <v>299</v>
      </c>
      <c r="C141" s="311">
        <f>'3.Income &amp; Expenditure Budget'!E152</f>
        <v>0</v>
      </c>
      <c r="F141" s="297"/>
      <c r="G141" s="298"/>
      <c r="N141" s="200"/>
    </row>
    <row r="142" spans="1:14" ht="15.75" x14ac:dyDescent="0.25">
      <c r="A142" s="274">
        <v>4710</v>
      </c>
      <c r="B142" s="280" t="s">
        <v>291</v>
      </c>
      <c r="C142" s="311">
        <f>'3.Income &amp; Expenditure Budget'!E153</f>
        <v>0</v>
      </c>
      <c r="F142" s="297"/>
      <c r="G142" s="298"/>
      <c r="N142" s="200"/>
    </row>
    <row r="143" spans="1:14" ht="15.75" x14ac:dyDescent="0.25">
      <c r="A143" s="274">
        <v>4720</v>
      </c>
      <c r="B143" s="280" t="s">
        <v>293</v>
      </c>
      <c r="C143" s="311">
        <f>'3.Income &amp; Expenditure Budget'!E154</f>
        <v>0</v>
      </c>
      <c r="F143" s="297"/>
      <c r="G143" s="298"/>
      <c r="N143" s="200"/>
    </row>
    <row r="144" spans="1:14" ht="15.75" x14ac:dyDescent="0.25">
      <c r="A144" s="274">
        <v>4731</v>
      </c>
      <c r="B144" s="242" t="s">
        <v>304</v>
      </c>
      <c r="C144" s="311">
        <f>'3.Income &amp; Expenditure Budget'!E155</f>
        <v>0</v>
      </c>
      <c r="F144" s="297"/>
      <c r="G144" s="298"/>
      <c r="N144" s="200"/>
    </row>
    <row r="145" spans="1:14" ht="15.75" x14ac:dyDescent="0.25">
      <c r="A145" s="274">
        <v>4740</v>
      </c>
      <c r="B145" s="280" t="s">
        <v>496</v>
      </c>
      <c r="C145" s="311">
        <f>'3.Income &amp; Expenditure Budget'!E156</f>
        <v>0</v>
      </c>
      <c r="F145" s="297"/>
      <c r="G145" s="298"/>
      <c r="N145" s="200"/>
    </row>
    <row r="146" spans="1:14" ht="15.75" x14ac:dyDescent="0.25">
      <c r="A146" s="274">
        <v>4741</v>
      </c>
      <c r="B146" s="280" t="s">
        <v>309</v>
      </c>
      <c r="C146" s="311">
        <f>'3.Income &amp; Expenditure Budget'!E157</f>
        <v>0</v>
      </c>
      <c r="F146" s="297"/>
      <c r="G146" s="298"/>
      <c r="N146" s="200"/>
    </row>
    <row r="147" spans="1:14" ht="15.75" x14ac:dyDescent="0.25">
      <c r="A147" s="274">
        <v>4750</v>
      </c>
      <c r="B147" s="280" t="s">
        <v>301</v>
      </c>
      <c r="C147" s="311">
        <f>'3.Income &amp; Expenditure Budget'!E158</f>
        <v>0</v>
      </c>
      <c r="F147" s="297"/>
      <c r="G147" s="298"/>
      <c r="N147" s="200"/>
    </row>
    <row r="148" spans="1:14" ht="15.75" x14ac:dyDescent="0.25">
      <c r="A148" s="274">
        <v>4760</v>
      </c>
      <c r="B148" s="280" t="s">
        <v>302</v>
      </c>
      <c r="C148" s="311">
        <f>'3.Income &amp; Expenditure Budget'!E159</f>
        <v>0</v>
      </c>
      <c r="F148" s="297"/>
      <c r="G148" s="298"/>
      <c r="N148" s="200"/>
    </row>
    <row r="149" spans="1:14" ht="15.75" x14ac:dyDescent="0.25">
      <c r="A149" s="274">
        <v>4770</v>
      </c>
      <c r="B149" s="280" t="s">
        <v>303</v>
      </c>
      <c r="C149" s="311">
        <f>'3.Income &amp; Expenditure Budget'!E160</f>
        <v>0</v>
      </c>
      <c r="F149" s="297"/>
      <c r="G149" s="298"/>
      <c r="N149" s="200"/>
    </row>
    <row r="150" spans="1:14" ht="15.75" x14ac:dyDescent="0.25">
      <c r="A150" s="274">
        <v>4780</v>
      </c>
      <c r="B150" s="280" t="s">
        <v>314</v>
      </c>
      <c r="C150" s="311">
        <f>'3.Income &amp; Expenditure Budget'!E161</f>
        <v>0</v>
      </c>
      <c r="F150" s="297"/>
      <c r="G150" s="298"/>
      <c r="N150" s="200"/>
    </row>
    <row r="151" spans="1:14" ht="15.75" x14ac:dyDescent="0.25">
      <c r="A151" s="274">
        <v>4810</v>
      </c>
      <c r="B151" s="280" t="s">
        <v>306</v>
      </c>
      <c r="C151" s="311">
        <f>'3.Income &amp; Expenditure Budget'!E162</f>
        <v>0</v>
      </c>
      <c r="F151" s="297"/>
      <c r="G151" s="298"/>
      <c r="N151" s="200"/>
    </row>
    <row r="152" spans="1:14" ht="15.75" x14ac:dyDescent="0.25">
      <c r="A152" s="274">
        <v>4815</v>
      </c>
      <c r="B152" s="280" t="s">
        <v>308</v>
      </c>
      <c r="C152" s="311">
        <f>'3.Income &amp; Expenditure Budget'!E163</f>
        <v>0</v>
      </c>
      <c r="F152" s="297"/>
      <c r="G152" s="298"/>
      <c r="N152" s="200"/>
    </row>
    <row r="153" spans="1:14" ht="15.75" x14ac:dyDescent="0.25">
      <c r="A153" s="274">
        <v>4850</v>
      </c>
      <c r="B153" s="280" t="s">
        <v>311</v>
      </c>
      <c r="C153" s="311">
        <f>'3.Income &amp; Expenditure Budget'!E164</f>
        <v>0</v>
      </c>
      <c r="F153" s="297"/>
      <c r="G153" s="298"/>
      <c r="N153" s="200"/>
    </row>
    <row r="154" spans="1:14" ht="15.75" x14ac:dyDescent="0.25">
      <c r="A154" s="274">
        <v>4908</v>
      </c>
      <c r="B154" s="280" t="s">
        <v>317</v>
      </c>
      <c r="C154" s="311">
        <f>'3.Income &amp; Expenditure Budget'!E165</f>
        <v>0</v>
      </c>
      <c r="F154" s="297"/>
      <c r="G154" s="298"/>
      <c r="N154" s="200"/>
    </row>
    <row r="155" spans="1:14" ht="15.75" x14ac:dyDescent="0.25">
      <c r="A155" s="274">
        <v>4909</v>
      </c>
      <c r="B155" s="280" t="s">
        <v>318</v>
      </c>
      <c r="C155" s="311">
        <f>'3.Income &amp; Expenditure Budget'!E166</f>
        <v>0</v>
      </c>
      <c r="F155" s="297"/>
      <c r="G155" s="298"/>
      <c r="N155" s="200"/>
    </row>
    <row r="156" spans="1:14" ht="15.75" x14ac:dyDescent="0.25">
      <c r="A156" s="274">
        <v>4910</v>
      </c>
      <c r="B156" s="280" t="s">
        <v>313</v>
      </c>
      <c r="C156" s="311">
        <f>'3.Income &amp; Expenditure Budget'!E167</f>
        <v>0</v>
      </c>
      <c r="F156" s="297"/>
      <c r="G156" s="298"/>
      <c r="N156" s="200"/>
    </row>
    <row r="157" spans="1:14" ht="15.75" x14ac:dyDescent="0.25">
      <c r="A157" s="274">
        <v>4911</v>
      </c>
      <c r="B157" s="280" t="s">
        <v>321</v>
      </c>
      <c r="C157" s="311">
        <f>'3.Income &amp; Expenditure Budget'!E168</f>
        <v>0</v>
      </c>
      <c r="F157" s="297"/>
      <c r="G157" s="298"/>
      <c r="N157" s="200"/>
    </row>
    <row r="158" spans="1:14" ht="15.75" x14ac:dyDescent="0.25">
      <c r="A158" s="274">
        <v>4912</v>
      </c>
      <c r="B158" s="280" t="s">
        <v>324</v>
      </c>
      <c r="C158" s="311">
        <f>'3.Income &amp; Expenditure Budget'!E169</f>
        <v>0</v>
      </c>
      <c r="F158" s="297"/>
      <c r="G158" s="298"/>
      <c r="N158" s="200"/>
    </row>
    <row r="159" spans="1:14" ht="15.75" x14ac:dyDescent="0.25">
      <c r="A159" s="274">
        <v>4913</v>
      </c>
      <c r="B159" s="280" t="s">
        <v>316</v>
      </c>
      <c r="C159" s="311">
        <f>'3.Income &amp; Expenditure Budget'!E170</f>
        <v>0</v>
      </c>
      <c r="F159" s="297"/>
      <c r="G159" s="298"/>
      <c r="N159" s="200"/>
    </row>
    <row r="160" spans="1:14" ht="15.75" x14ac:dyDescent="0.25">
      <c r="A160" s="274">
        <v>4914</v>
      </c>
      <c r="B160" s="280" t="s">
        <v>328</v>
      </c>
      <c r="C160" s="311">
        <f>'3.Income &amp; Expenditure Budget'!E171</f>
        <v>0</v>
      </c>
      <c r="F160" s="297"/>
      <c r="G160" s="298"/>
      <c r="N160" s="200"/>
    </row>
    <row r="161" spans="1:14" ht="15.75" x14ac:dyDescent="0.25">
      <c r="A161" s="274">
        <v>4915</v>
      </c>
      <c r="B161" s="280" t="s">
        <v>330</v>
      </c>
      <c r="C161" s="311">
        <f>'3.Income &amp; Expenditure Budget'!E172</f>
        <v>0</v>
      </c>
      <c r="F161" s="297"/>
      <c r="G161" s="298"/>
      <c r="N161" s="200"/>
    </row>
    <row r="162" spans="1:14" ht="15.75" x14ac:dyDescent="0.25">
      <c r="A162" s="274">
        <v>4916</v>
      </c>
      <c r="B162" s="280" t="s">
        <v>319</v>
      </c>
      <c r="C162" s="311">
        <f>'3.Income &amp; Expenditure Budget'!E173</f>
        <v>0</v>
      </c>
      <c r="F162" s="297"/>
      <c r="G162" s="298"/>
      <c r="N162" s="200"/>
    </row>
    <row r="163" spans="1:14" ht="15.75" x14ac:dyDescent="0.25">
      <c r="A163" s="274">
        <v>4917</v>
      </c>
      <c r="B163" s="280" t="s">
        <v>320</v>
      </c>
      <c r="C163" s="311">
        <f>'3.Income &amp; Expenditure Budget'!E174</f>
        <v>0</v>
      </c>
      <c r="F163" s="297"/>
      <c r="G163" s="298"/>
      <c r="N163" s="200"/>
    </row>
    <row r="164" spans="1:14" ht="15.75" x14ac:dyDescent="0.25">
      <c r="A164" s="274">
        <v>4918</v>
      </c>
      <c r="B164" s="280" t="s">
        <v>323</v>
      </c>
      <c r="C164" s="311">
        <f>'3.Income &amp; Expenditure Budget'!E175</f>
        <v>0</v>
      </c>
      <c r="F164" s="297"/>
      <c r="G164" s="298"/>
      <c r="N164" s="200"/>
    </row>
    <row r="165" spans="1:14" ht="15.75" x14ac:dyDescent="0.25">
      <c r="A165" s="274">
        <v>4919</v>
      </c>
      <c r="B165" s="280" t="s">
        <v>326</v>
      </c>
      <c r="C165" s="311">
        <f>'3.Income &amp; Expenditure Budget'!E176</f>
        <v>0</v>
      </c>
      <c r="F165" s="297"/>
      <c r="G165" s="298"/>
      <c r="N165" s="200"/>
    </row>
    <row r="166" spans="1:14" ht="15.75" x14ac:dyDescent="0.25">
      <c r="A166" s="274">
        <v>4920</v>
      </c>
      <c r="B166" s="280" t="s">
        <v>338</v>
      </c>
      <c r="C166" s="311">
        <f>'3.Income &amp; Expenditure Budget'!E177</f>
        <v>0</v>
      </c>
      <c r="F166" s="297"/>
      <c r="G166" s="298"/>
      <c r="N166" s="200"/>
    </row>
    <row r="167" spans="1:14" ht="15.75" x14ac:dyDescent="0.25">
      <c r="A167" s="274">
        <v>4921</v>
      </c>
      <c r="B167" s="280" t="s">
        <v>329</v>
      </c>
      <c r="C167" s="311">
        <f>'3.Income &amp; Expenditure Budget'!E178</f>
        <v>0</v>
      </c>
      <c r="F167" s="297"/>
      <c r="G167" s="298"/>
      <c r="N167" s="200"/>
    </row>
    <row r="168" spans="1:14" ht="15.75" x14ac:dyDescent="0.25">
      <c r="A168" s="274">
        <v>4922</v>
      </c>
      <c r="B168" s="280" t="s">
        <v>331</v>
      </c>
      <c r="C168" s="311">
        <f>'3.Income &amp; Expenditure Budget'!E179</f>
        <v>0</v>
      </c>
      <c r="F168" s="297"/>
      <c r="G168" s="298"/>
      <c r="N168" s="200"/>
    </row>
    <row r="169" spans="1:14" ht="15.75" x14ac:dyDescent="0.25">
      <c r="A169" s="274">
        <v>4923</v>
      </c>
      <c r="B169" s="280" t="s">
        <v>332</v>
      </c>
      <c r="C169" s="311">
        <f>'3.Income &amp; Expenditure Budget'!E180</f>
        <v>0</v>
      </c>
      <c r="F169" s="297"/>
      <c r="G169" s="298"/>
      <c r="N169" s="200"/>
    </row>
    <row r="170" spans="1:14" ht="15.75" x14ac:dyDescent="0.25">
      <c r="A170" s="274">
        <v>4924</v>
      </c>
      <c r="B170" s="280" t="s">
        <v>334</v>
      </c>
      <c r="C170" s="311">
        <f>'3.Income &amp; Expenditure Budget'!E181</f>
        <v>0</v>
      </c>
      <c r="F170" s="297"/>
      <c r="G170" s="298"/>
      <c r="N170" s="200"/>
    </row>
    <row r="171" spans="1:14" ht="15.75" x14ac:dyDescent="0.25">
      <c r="A171" s="274">
        <v>4925</v>
      </c>
      <c r="B171" s="280" t="s">
        <v>336</v>
      </c>
      <c r="C171" s="311">
        <f>'3.Income &amp; Expenditure Budget'!E182</f>
        <v>0</v>
      </c>
      <c r="F171" s="297"/>
      <c r="G171" s="298"/>
      <c r="N171" s="200"/>
    </row>
    <row r="172" spans="1:14" ht="15.75" x14ac:dyDescent="0.25">
      <c r="A172" s="274">
        <v>4927</v>
      </c>
      <c r="B172" s="280" t="s">
        <v>345</v>
      </c>
      <c r="C172" s="311">
        <f>'3.Income &amp; Expenditure Budget'!E183</f>
        <v>0</v>
      </c>
      <c r="F172" s="297"/>
      <c r="G172" s="298"/>
      <c r="N172" s="200"/>
    </row>
    <row r="173" spans="1:14" ht="15.75" x14ac:dyDescent="0.25">
      <c r="A173" s="274">
        <v>4928</v>
      </c>
      <c r="B173" s="280" t="s">
        <v>347</v>
      </c>
      <c r="C173" s="311">
        <f>'3.Income &amp; Expenditure Budget'!E184</f>
        <v>0</v>
      </c>
      <c r="F173" s="297"/>
      <c r="G173" s="298"/>
      <c r="N173" s="200"/>
    </row>
    <row r="174" spans="1:14" ht="15.75" x14ac:dyDescent="0.25">
      <c r="A174" s="275">
        <v>4929</v>
      </c>
      <c r="B174" s="281" t="s">
        <v>348</v>
      </c>
      <c r="C174" s="336">
        <f>'3.Income &amp; Expenditure Budget'!E185</f>
        <v>0</v>
      </c>
      <c r="F174" s="297"/>
      <c r="G174" s="298"/>
      <c r="N174" s="200"/>
    </row>
    <row r="175" spans="1:14" ht="15.75" x14ac:dyDescent="0.25">
      <c r="A175" s="338">
        <v>4930</v>
      </c>
      <c r="B175" s="358" t="s">
        <v>341</v>
      </c>
      <c r="C175" s="357">
        <f>'3.Income &amp; Expenditure Budget'!E186</f>
        <v>0</v>
      </c>
      <c r="F175" s="297"/>
      <c r="G175" s="298"/>
      <c r="N175" s="200"/>
    </row>
    <row r="176" spans="1:14" ht="15.75" x14ac:dyDescent="0.25">
      <c r="A176" s="356">
        <v>4931</v>
      </c>
      <c r="B176" s="3" t="s">
        <v>497</v>
      </c>
      <c r="C176" s="337">
        <f>'3.Income &amp; Expenditure Budget'!E187</f>
        <v>0</v>
      </c>
      <c r="F176" s="297">
        <f>SUM(C114:C176)</f>
        <v>2000</v>
      </c>
      <c r="G176" s="298">
        <f>+'3.Income &amp; Expenditure Budget'!E188</f>
        <v>2000</v>
      </c>
      <c r="H176" t="b">
        <f>F176=G176</f>
        <v>1</v>
      </c>
      <c r="N176" s="200"/>
    </row>
    <row r="177" spans="1:14" ht="15.75" x14ac:dyDescent="0.25">
      <c r="A177" s="277">
        <v>5010</v>
      </c>
      <c r="B177" s="282" t="s">
        <v>346</v>
      </c>
      <c r="C177" s="310">
        <f>+'3.Income &amp; Expenditure Budget'!E191</f>
        <v>0</v>
      </c>
      <c r="F177" s="297"/>
      <c r="G177" s="298"/>
      <c r="N177" s="200"/>
    </row>
    <row r="178" spans="1:14" ht="15.75" x14ac:dyDescent="0.25">
      <c r="A178" s="274">
        <v>5030</v>
      </c>
      <c r="B178" s="280" t="s">
        <v>358</v>
      </c>
      <c r="C178" s="311">
        <f>+'3.Income &amp; Expenditure Budget'!E192</f>
        <v>0</v>
      </c>
      <c r="F178" s="297"/>
      <c r="G178" s="298"/>
      <c r="N178" s="200"/>
    </row>
    <row r="179" spans="1:14" ht="15.75" x14ac:dyDescent="0.25">
      <c r="A179" s="274">
        <v>5110</v>
      </c>
      <c r="B179" s="280" t="s">
        <v>350</v>
      </c>
      <c r="C179" s="311">
        <f>+'3.Income &amp; Expenditure Budget'!E193</f>
        <v>0</v>
      </c>
      <c r="F179" s="297"/>
      <c r="G179" s="298"/>
      <c r="N179" s="200"/>
    </row>
    <row r="180" spans="1:14" ht="15.75" x14ac:dyDescent="0.25">
      <c r="A180" s="274">
        <v>5112</v>
      </c>
      <c r="B180" s="280" t="s">
        <v>360</v>
      </c>
      <c r="C180" s="311">
        <f>+'3.Income &amp; Expenditure Budget'!E194</f>
        <v>0</v>
      </c>
      <c r="F180" s="297"/>
      <c r="G180" s="298"/>
      <c r="N180" s="200"/>
    </row>
    <row r="181" spans="1:14" ht="15.75" x14ac:dyDescent="0.25">
      <c r="A181" s="274">
        <v>5150</v>
      </c>
      <c r="B181" s="280" t="s">
        <v>353</v>
      </c>
      <c r="C181" s="311">
        <f>+'3.Income &amp; Expenditure Budget'!E195</f>
        <v>0</v>
      </c>
      <c r="F181" s="297"/>
      <c r="G181" s="298"/>
      <c r="N181" s="200"/>
    </row>
    <row r="182" spans="1:14" ht="15.75" x14ac:dyDescent="0.25">
      <c r="A182" s="274">
        <v>5170</v>
      </c>
      <c r="B182" s="280" t="s">
        <v>354</v>
      </c>
      <c r="C182" s="311">
        <f>+'3.Income &amp; Expenditure Budget'!E196</f>
        <v>0</v>
      </c>
      <c r="F182" s="297"/>
      <c r="G182" s="298"/>
      <c r="N182" s="200"/>
    </row>
    <row r="183" spans="1:14" ht="15.75" x14ac:dyDescent="0.25">
      <c r="A183" s="274">
        <v>5175</v>
      </c>
      <c r="B183" s="280" t="s">
        <v>363</v>
      </c>
      <c r="C183" s="311">
        <f>+'3.Income &amp; Expenditure Budget'!E197</f>
        <v>0</v>
      </c>
      <c r="F183" s="297"/>
      <c r="G183" s="298"/>
      <c r="N183" s="200"/>
    </row>
    <row r="184" spans="1:14" ht="15.75" x14ac:dyDescent="0.25">
      <c r="A184" s="274">
        <v>5310</v>
      </c>
      <c r="B184" s="280" t="s">
        <v>357</v>
      </c>
      <c r="C184" s="311">
        <f>+'3.Income &amp; Expenditure Budget'!E198</f>
        <v>0</v>
      </c>
      <c r="F184" s="297"/>
      <c r="G184" s="298"/>
      <c r="N184" s="200"/>
    </row>
    <row r="185" spans="1:14" ht="15.75" x14ac:dyDescent="0.25">
      <c r="A185" s="274">
        <v>5315</v>
      </c>
      <c r="B185" s="280" t="s">
        <v>366</v>
      </c>
      <c r="C185" s="311">
        <f>+'3.Income &amp; Expenditure Budget'!E199</f>
        <v>0</v>
      </c>
      <c r="F185" s="297"/>
      <c r="G185" s="298"/>
      <c r="N185" s="200"/>
    </row>
    <row r="186" spans="1:14" ht="15.75" x14ac:dyDescent="0.25">
      <c r="A186" s="274">
        <v>5316</v>
      </c>
      <c r="B186" s="280" t="s">
        <v>368</v>
      </c>
      <c r="C186" s="311">
        <f>+'3.Income &amp; Expenditure Budget'!E200</f>
        <v>0</v>
      </c>
      <c r="F186" s="297"/>
      <c r="G186" s="298"/>
      <c r="N186" s="200"/>
    </row>
    <row r="187" spans="1:14" ht="15.75" x14ac:dyDescent="0.25">
      <c r="A187" s="274">
        <v>5350</v>
      </c>
      <c r="B187" s="280" t="s">
        <v>359</v>
      </c>
      <c r="C187" s="311">
        <f>+'3.Income &amp; Expenditure Budget'!E201</f>
        <v>0</v>
      </c>
      <c r="F187" s="297"/>
      <c r="G187" s="298"/>
      <c r="N187" s="200"/>
    </row>
    <row r="188" spans="1:14" ht="15.75" x14ac:dyDescent="0.25">
      <c r="A188" s="274">
        <v>5400</v>
      </c>
      <c r="B188" s="280" t="s">
        <v>370</v>
      </c>
      <c r="C188" s="311">
        <f>+'3.Income &amp; Expenditure Budget'!E202</f>
        <v>0</v>
      </c>
      <c r="F188" s="297"/>
      <c r="G188" s="298"/>
      <c r="N188" s="200"/>
    </row>
    <row r="189" spans="1:14" ht="15.75" x14ac:dyDescent="0.25">
      <c r="A189" s="274">
        <v>5450</v>
      </c>
      <c r="B189" s="280" t="s">
        <v>372</v>
      </c>
      <c r="C189" s="311">
        <f>+'3.Income &amp; Expenditure Budget'!E203</f>
        <v>0</v>
      </c>
      <c r="F189" s="297"/>
      <c r="G189" s="298"/>
      <c r="N189" s="200"/>
    </row>
    <row r="190" spans="1:14" ht="15.75" x14ac:dyDescent="0.25">
      <c r="A190" s="274">
        <v>5510</v>
      </c>
      <c r="B190" s="280" t="s">
        <v>361</v>
      </c>
      <c r="C190" s="311">
        <f>+'3.Income &amp; Expenditure Budget'!E204</f>
        <v>0</v>
      </c>
      <c r="F190" s="297"/>
      <c r="G190" s="298"/>
      <c r="N190" s="200"/>
    </row>
    <row r="191" spans="1:14" ht="15.75" x14ac:dyDescent="0.25">
      <c r="A191" s="274">
        <v>5550</v>
      </c>
      <c r="B191" s="280" t="s">
        <v>362</v>
      </c>
      <c r="C191" s="311">
        <f>+'3.Income &amp; Expenditure Budget'!E205</f>
        <v>0</v>
      </c>
      <c r="F191" s="297"/>
      <c r="G191" s="298"/>
      <c r="N191" s="200"/>
    </row>
    <row r="192" spans="1:14" ht="15.75" x14ac:dyDescent="0.25">
      <c r="A192" s="274">
        <v>5551</v>
      </c>
      <c r="B192" s="280" t="s">
        <v>364</v>
      </c>
      <c r="C192" s="311">
        <f>+'3.Income &amp; Expenditure Budget'!E206</f>
        <v>0</v>
      </c>
      <c r="F192" s="297"/>
      <c r="G192" s="298"/>
      <c r="N192" s="200"/>
    </row>
    <row r="193" spans="1:14" ht="15.75" x14ac:dyDescent="0.25">
      <c r="A193" s="274">
        <v>5552</v>
      </c>
      <c r="B193" s="280" t="s">
        <v>365</v>
      </c>
      <c r="C193" s="311">
        <f>+'3.Income &amp; Expenditure Budget'!E207</f>
        <v>0</v>
      </c>
      <c r="F193" s="297"/>
      <c r="G193" s="298"/>
      <c r="N193" s="200"/>
    </row>
    <row r="194" spans="1:14" ht="15.75" x14ac:dyDescent="0.25">
      <c r="A194" s="274">
        <v>5553</v>
      </c>
      <c r="B194" s="280" t="s">
        <v>375</v>
      </c>
      <c r="C194" s="311">
        <f>+'3.Income &amp; Expenditure Budget'!E208</f>
        <v>0</v>
      </c>
      <c r="F194" s="297"/>
      <c r="G194" s="298"/>
      <c r="N194" s="200"/>
    </row>
    <row r="195" spans="1:14" ht="15.75" x14ac:dyDescent="0.25">
      <c r="A195" s="274">
        <v>5610</v>
      </c>
      <c r="B195" s="280" t="s">
        <v>498</v>
      </c>
      <c r="C195" s="311">
        <f>+'3.Income &amp; Expenditure Budget'!E209</f>
        <v>0</v>
      </c>
      <c r="F195" s="297"/>
      <c r="G195" s="298"/>
      <c r="N195" s="200"/>
    </row>
    <row r="196" spans="1:14" ht="15.75" x14ac:dyDescent="0.25">
      <c r="A196" s="274">
        <v>5611</v>
      </c>
      <c r="B196" s="280" t="s">
        <v>379</v>
      </c>
      <c r="C196" s="311">
        <f>+'3.Income &amp; Expenditure Budget'!E210</f>
        <v>0</v>
      </c>
      <c r="F196" s="297"/>
      <c r="G196" s="298"/>
      <c r="N196" s="200"/>
    </row>
    <row r="197" spans="1:14" ht="15.75" x14ac:dyDescent="0.25">
      <c r="A197" s="274">
        <v>5700</v>
      </c>
      <c r="B197" s="280" t="s">
        <v>371</v>
      </c>
      <c r="C197" s="311">
        <f>+'3.Income &amp; Expenditure Budget'!E211</f>
        <v>0</v>
      </c>
      <c r="F197" s="297"/>
      <c r="G197" s="298"/>
      <c r="N197" s="200"/>
    </row>
    <row r="198" spans="1:14" ht="16.5" thickBot="1" x14ac:dyDescent="0.3">
      <c r="A198" s="293">
        <v>5800</v>
      </c>
      <c r="B198" s="314" t="s">
        <v>373</v>
      </c>
      <c r="C198" s="312">
        <f>+'3.Income &amp; Expenditure Budget'!E212</f>
        <v>0</v>
      </c>
      <c r="F198" s="297">
        <f>SUM(C177:C198)</f>
        <v>0</v>
      </c>
      <c r="G198" s="298">
        <f>+'3.Income &amp; Expenditure Budget'!E213</f>
        <v>0</v>
      </c>
      <c r="H198" t="b">
        <f>F198=G198</f>
        <v>1</v>
      </c>
      <c r="N198" s="200"/>
    </row>
    <row r="199" spans="1:14" ht="15.75" x14ac:dyDescent="0.25">
      <c r="A199" s="277">
        <v>6010</v>
      </c>
      <c r="B199" s="313" t="s">
        <v>374</v>
      </c>
      <c r="C199" s="310">
        <f>+'3.Income &amp; Expenditure Budget'!E216</f>
        <v>0</v>
      </c>
      <c r="F199" s="297"/>
      <c r="G199" s="298"/>
      <c r="N199" s="200"/>
    </row>
    <row r="200" spans="1:14" ht="15.75" x14ac:dyDescent="0.25">
      <c r="A200" s="274">
        <v>6050</v>
      </c>
      <c r="B200" s="280" t="s">
        <v>389</v>
      </c>
      <c r="C200" s="311">
        <f>+'3.Income &amp; Expenditure Budget'!E217</f>
        <v>0</v>
      </c>
      <c r="F200" s="297"/>
      <c r="G200" s="298"/>
      <c r="N200" s="200"/>
    </row>
    <row r="201" spans="1:14" ht="15.75" x14ac:dyDescent="0.25">
      <c r="A201" s="274">
        <v>6100</v>
      </c>
      <c r="B201" s="280" t="s">
        <v>378</v>
      </c>
      <c r="C201" s="311">
        <f>+'3.Income &amp; Expenditure Budget'!E218</f>
        <v>0</v>
      </c>
      <c r="F201" s="297"/>
      <c r="G201" s="298"/>
      <c r="N201" s="200"/>
    </row>
    <row r="202" spans="1:14" ht="15.75" x14ac:dyDescent="0.25">
      <c r="A202" s="274">
        <v>6150</v>
      </c>
      <c r="B202" s="280" t="s">
        <v>380</v>
      </c>
      <c r="C202" s="311">
        <f>+'3.Income &amp; Expenditure Budget'!E219</f>
        <v>0</v>
      </c>
      <c r="F202" s="297"/>
      <c r="G202" s="298"/>
      <c r="N202" s="200"/>
    </row>
    <row r="203" spans="1:14" ht="15.75" x14ac:dyDescent="0.25">
      <c r="A203" s="274">
        <v>6210</v>
      </c>
      <c r="B203" s="280" t="s">
        <v>381</v>
      </c>
      <c r="C203" s="311">
        <f>+'3.Income &amp; Expenditure Budget'!E220</f>
        <v>0</v>
      </c>
      <c r="F203" s="297"/>
      <c r="G203" s="298"/>
      <c r="N203" s="200"/>
    </row>
    <row r="204" spans="1:14" ht="15.75" x14ac:dyDescent="0.25">
      <c r="A204" s="274">
        <v>6250</v>
      </c>
      <c r="B204" s="280" t="s">
        <v>382</v>
      </c>
      <c r="C204" s="311">
        <f>+'3.Income &amp; Expenditure Budget'!E221</f>
        <v>0</v>
      </c>
      <c r="F204" s="297"/>
      <c r="G204" s="298"/>
      <c r="N204" s="200"/>
    </row>
    <row r="205" spans="1:14" ht="15.75" x14ac:dyDescent="0.25">
      <c r="A205" s="274">
        <v>6300</v>
      </c>
      <c r="B205" s="280" t="s">
        <v>384</v>
      </c>
      <c r="C205" s="311">
        <f>+'3.Income &amp; Expenditure Budget'!E222</f>
        <v>0</v>
      </c>
      <c r="F205" s="297"/>
      <c r="G205" s="298"/>
      <c r="N205" s="200"/>
    </row>
    <row r="206" spans="1:14" ht="15.75" x14ac:dyDescent="0.25">
      <c r="A206" s="274">
        <v>6350</v>
      </c>
      <c r="B206" s="280" t="s">
        <v>385</v>
      </c>
      <c r="C206" s="311">
        <f>+'3.Income &amp; Expenditure Budget'!E223</f>
        <v>0</v>
      </c>
      <c r="F206" s="297"/>
      <c r="G206" s="298"/>
      <c r="N206" s="200"/>
    </row>
    <row r="207" spans="1:14" ht="15.75" x14ac:dyDescent="0.25">
      <c r="A207" s="274">
        <v>6355</v>
      </c>
      <c r="B207" s="280" t="s">
        <v>398</v>
      </c>
      <c r="C207" s="311">
        <f>+'3.Income &amp; Expenditure Budget'!E224</f>
        <v>0</v>
      </c>
      <c r="F207" s="297"/>
      <c r="G207" s="298"/>
      <c r="N207" s="200"/>
    </row>
    <row r="208" spans="1:14" ht="15.75" x14ac:dyDescent="0.25">
      <c r="A208" s="274">
        <v>6400</v>
      </c>
      <c r="B208" s="280" t="s">
        <v>388</v>
      </c>
      <c r="C208" s="311">
        <f>+'3.Income &amp; Expenditure Budget'!E225</f>
        <v>0</v>
      </c>
      <c r="F208" s="297"/>
      <c r="G208" s="298"/>
      <c r="N208" s="200"/>
    </row>
    <row r="209" spans="1:14" ht="15.75" x14ac:dyDescent="0.25">
      <c r="A209" s="274">
        <v>6450</v>
      </c>
      <c r="B209" s="280" t="s">
        <v>390</v>
      </c>
      <c r="C209" s="311">
        <f>+'3.Income &amp; Expenditure Budget'!E226</f>
        <v>0</v>
      </c>
      <c r="F209" s="297"/>
      <c r="G209" s="298"/>
      <c r="N209" s="200"/>
    </row>
    <row r="210" spans="1:14" ht="15.75" x14ac:dyDescent="0.25">
      <c r="A210" s="274">
        <v>6500</v>
      </c>
      <c r="B210" s="280" t="s">
        <v>391</v>
      </c>
      <c r="C210" s="311">
        <f>+'3.Income &amp; Expenditure Budget'!E227</f>
        <v>0</v>
      </c>
      <c r="F210" s="297"/>
      <c r="G210" s="298"/>
      <c r="N210" s="200"/>
    </row>
    <row r="211" spans="1:14" ht="15.75" x14ac:dyDescent="0.25">
      <c r="A211" s="274">
        <v>6600</v>
      </c>
      <c r="B211" s="280" t="s">
        <v>392</v>
      </c>
      <c r="C211" s="311">
        <f>+'3.Income &amp; Expenditure Budget'!E228</f>
        <v>0</v>
      </c>
      <c r="F211" s="297"/>
      <c r="G211" s="298"/>
      <c r="N211" s="200"/>
    </row>
    <row r="212" spans="1:14" ht="15.75" x14ac:dyDescent="0.25">
      <c r="A212" s="274">
        <v>6650</v>
      </c>
      <c r="B212" s="280" t="s">
        <v>393</v>
      </c>
      <c r="C212" s="311">
        <f>+'3.Income &amp; Expenditure Budget'!E229</f>
        <v>0</v>
      </c>
      <c r="F212" s="297"/>
      <c r="G212" s="298"/>
      <c r="N212" s="200"/>
    </row>
    <row r="213" spans="1:14" ht="15.75" x14ac:dyDescent="0.25">
      <c r="A213" s="274">
        <v>6700</v>
      </c>
      <c r="B213" s="280" t="s">
        <v>394</v>
      </c>
      <c r="C213" s="311">
        <f>+'3.Income &amp; Expenditure Budget'!E230</f>
        <v>0</v>
      </c>
      <c r="F213" s="297"/>
      <c r="G213" s="298"/>
      <c r="N213" s="200"/>
    </row>
    <row r="214" spans="1:14" ht="15.75" x14ac:dyDescent="0.25">
      <c r="A214" s="274">
        <v>6730</v>
      </c>
      <c r="B214" s="280" t="s">
        <v>395</v>
      </c>
      <c r="C214" s="311">
        <f>+'3.Income &amp; Expenditure Budget'!E231</f>
        <v>0</v>
      </c>
      <c r="F214" s="297"/>
      <c r="G214" s="298"/>
      <c r="N214" s="200"/>
    </row>
    <row r="215" spans="1:14" ht="15.75" x14ac:dyDescent="0.25">
      <c r="A215" s="274">
        <v>6731</v>
      </c>
      <c r="B215" s="280" t="s">
        <v>397</v>
      </c>
      <c r="C215" s="311">
        <f>+'3.Income &amp; Expenditure Budget'!E232</f>
        <v>0</v>
      </c>
      <c r="F215" s="297"/>
      <c r="G215" s="298"/>
      <c r="N215" s="200"/>
    </row>
    <row r="216" spans="1:14" ht="15.75" x14ac:dyDescent="0.25">
      <c r="A216" s="274">
        <v>6750</v>
      </c>
      <c r="B216" s="280" t="s">
        <v>400</v>
      </c>
      <c r="C216" s="311">
        <f>+'3.Income &amp; Expenditure Budget'!E233</f>
        <v>0</v>
      </c>
      <c r="F216" s="297"/>
      <c r="G216" s="298"/>
      <c r="N216" s="200"/>
    </row>
    <row r="217" spans="1:14" ht="15.75" x14ac:dyDescent="0.25">
      <c r="A217" s="274">
        <v>6755</v>
      </c>
      <c r="B217" s="280" t="s">
        <v>401</v>
      </c>
      <c r="C217" s="311">
        <f>+'3.Income &amp; Expenditure Budget'!E234</f>
        <v>0</v>
      </c>
      <c r="F217" s="297"/>
      <c r="G217" s="298"/>
      <c r="N217" s="200"/>
    </row>
    <row r="218" spans="1:14" ht="15.75" x14ac:dyDescent="0.25">
      <c r="A218" s="274">
        <v>6780</v>
      </c>
      <c r="B218" s="280" t="s">
        <v>402</v>
      </c>
      <c r="C218" s="311">
        <f>+'3.Income &amp; Expenditure Budget'!E235</f>
        <v>0</v>
      </c>
      <c r="F218" s="297"/>
      <c r="G218" s="298"/>
      <c r="N218" s="200"/>
    </row>
    <row r="219" spans="1:14" ht="15.75" x14ac:dyDescent="0.25">
      <c r="A219" s="274">
        <v>6800</v>
      </c>
      <c r="B219" s="280" t="s">
        <v>403</v>
      </c>
      <c r="C219" s="311">
        <f>+'3.Income &amp; Expenditure Budget'!E236</f>
        <v>0</v>
      </c>
      <c r="F219" s="297"/>
      <c r="G219" s="298"/>
      <c r="N219" s="200"/>
    </row>
    <row r="220" spans="1:14" ht="15.75" x14ac:dyDescent="0.25">
      <c r="A220" s="274">
        <v>6830</v>
      </c>
      <c r="B220" s="280" t="s">
        <v>404</v>
      </c>
      <c r="C220" s="311">
        <f>+'3.Income &amp; Expenditure Budget'!E237</f>
        <v>0</v>
      </c>
      <c r="F220" s="297"/>
      <c r="G220" s="298"/>
      <c r="N220" s="200"/>
    </row>
    <row r="221" spans="1:14" ht="15.75" x14ac:dyDescent="0.25">
      <c r="A221" s="274">
        <v>6870</v>
      </c>
      <c r="B221" s="280" t="s">
        <v>413</v>
      </c>
      <c r="C221" s="311">
        <f>+'3.Income &amp; Expenditure Budget'!E238</f>
        <v>0</v>
      </c>
      <c r="F221" s="297"/>
      <c r="G221" s="298"/>
      <c r="N221" s="200"/>
    </row>
    <row r="222" spans="1:14" ht="16.5" thickBot="1" x14ac:dyDescent="0.3">
      <c r="A222" s="293">
        <v>6900</v>
      </c>
      <c r="B222" s="294" t="s">
        <v>406</v>
      </c>
      <c r="C222" s="312">
        <f>+'3.Income &amp; Expenditure Budget'!E239</f>
        <v>0</v>
      </c>
      <c r="F222" s="297">
        <f>SUM(C199:C222)</f>
        <v>0</v>
      </c>
      <c r="G222" s="298">
        <f>+'3.Income &amp; Expenditure Budget'!E240</f>
        <v>0</v>
      </c>
      <c r="H222" t="b">
        <f>F222=G222</f>
        <v>1</v>
      </c>
      <c r="N222" s="200"/>
    </row>
    <row r="223" spans="1:14" ht="15.75" x14ac:dyDescent="0.25">
      <c r="A223" s="277">
        <v>7300</v>
      </c>
      <c r="B223" s="282" t="s">
        <v>408</v>
      </c>
      <c r="C223" s="310">
        <f>+'3.Income &amp; Expenditure Budget'!E243</f>
        <v>0</v>
      </c>
      <c r="F223" s="297"/>
      <c r="G223" s="298"/>
      <c r="N223" s="200"/>
    </row>
    <row r="224" spans="1:14" ht="15.75" x14ac:dyDescent="0.25">
      <c r="A224" s="274">
        <v>7320</v>
      </c>
      <c r="B224" s="280" t="s">
        <v>409</v>
      </c>
      <c r="C224" s="311">
        <f>+'3.Income &amp; Expenditure Budget'!E244</f>
        <v>0</v>
      </c>
      <c r="F224" s="297"/>
      <c r="G224" s="298"/>
      <c r="N224" s="200"/>
    </row>
    <row r="225" spans="1:14" ht="15.75" x14ac:dyDescent="0.25">
      <c r="A225" s="274">
        <v>7400</v>
      </c>
      <c r="B225" s="280" t="s">
        <v>411</v>
      </c>
      <c r="C225" s="311">
        <f>+'3.Income &amp; Expenditure Budget'!E245</f>
        <v>0</v>
      </c>
      <c r="F225" s="297"/>
      <c r="G225" s="298"/>
      <c r="N225" s="200"/>
    </row>
    <row r="226" spans="1:14" ht="15.75" x14ac:dyDescent="0.25">
      <c r="A226" s="274">
        <v>7450</v>
      </c>
      <c r="B226" s="280" t="s">
        <v>412</v>
      </c>
      <c r="C226" s="311">
        <f>+'3.Income &amp; Expenditure Budget'!E246</f>
        <v>0</v>
      </c>
      <c r="F226" s="297"/>
      <c r="G226" s="298"/>
      <c r="N226" s="200"/>
    </row>
    <row r="227" spans="1:14" ht="15.75" x14ac:dyDescent="0.25">
      <c r="A227" s="274">
        <v>7500</v>
      </c>
      <c r="B227" s="280" t="s">
        <v>415</v>
      </c>
      <c r="C227" s="311">
        <f>+'3.Income &amp; Expenditure Budget'!E247</f>
        <v>0</v>
      </c>
      <c r="F227" s="297"/>
      <c r="G227" s="298"/>
      <c r="N227" s="200"/>
    </row>
    <row r="228" spans="1:14" ht="15.75" x14ac:dyDescent="0.25">
      <c r="A228" s="274">
        <v>7800</v>
      </c>
      <c r="B228" s="280" t="s">
        <v>416</v>
      </c>
      <c r="C228" s="311">
        <f>+'3.Income &amp; Expenditure Budget'!E248</f>
        <v>0</v>
      </c>
      <c r="F228" s="297"/>
      <c r="G228" s="298"/>
      <c r="N228" s="200"/>
    </row>
    <row r="229" spans="1:14" ht="16.5" thickBot="1" x14ac:dyDescent="0.3">
      <c r="A229" s="293">
        <v>7850</v>
      </c>
      <c r="B229" s="294" t="s">
        <v>418</v>
      </c>
      <c r="C229" s="312">
        <f>+'3.Income &amp; Expenditure Budget'!E249</f>
        <v>0</v>
      </c>
      <c r="F229" s="303">
        <f>SUM(C223:C229)</f>
        <v>0</v>
      </c>
      <c r="G229" s="304">
        <f>+'3.Income &amp; Expenditure Budget'!E250</f>
        <v>0</v>
      </c>
      <c r="H229" s="288" t="b">
        <f>F229=G229</f>
        <v>1</v>
      </c>
      <c r="I229" s="288"/>
      <c r="J229" s="288"/>
      <c r="K229" s="288"/>
      <c r="L229" s="288"/>
      <c r="M229" s="288"/>
      <c r="N229" s="289"/>
    </row>
  </sheetData>
  <autoFilter ref="A19:C229" xr:uid="{042EA892-23C0-4318-BF6F-48ABC2932AA2}"/>
  <mergeCells count="1">
    <mergeCell ref="A1:C1"/>
  </mergeCells>
  <conditionalFormatting sqref="H7">
    <cfRule type="containsText" dxfId="8" priority="7" operator="containsText" text="False">
      <formula>NOT(ISERROR(SEARCH("False",H7)))</formula>
    </cfRule>
    <cfRule type="containsText" dxfId="7" priority="9" operator="containsText" text="False">
      <formula>NOT(ISERROR(SEARCH("False",H7)))</formula>
    </cfRule>
    <cfRule type="containsText" dxfId="6" priority="10" operator="containsText" text="False">
      <formula>NOT(ISERROR(SEARCH("False",H7)))</formula>
    </cfRule>
    <cfRule type="colorScale" priority="11">
      <colorScale>
        <cfvo type="min"/>
        <cfvo type="max"/>
        <color rgb="FFFF7128"/>
        <color rgb="FFFFEF9C"/>
      </colorScale>
    </cfRule>
    <cfRule type="cellIs" dxfId="5" priority="12" operator="equal">
      <formula>FALSE</formula>
    </cfRule>
    <cfRule type="cellIs" dxfId="4" priority="13" operator="equal">
      <formula>FALSE</formula>
    </cfRule>
  </conditionalFormatting>
  <conditionalFormatting sqref="H50 H97:H110 H112:H113">
    <cfRule type="containsText" dxfId="3" priority="6" operator="containsText" text="FALSE">
      <formula>NOT(ISERROR(SEARCH("FALSE",H50)))</formula>
    </cfRule>
  </conditionalFormatting>
  <conditionalFormatting sqref="H55">
    <cfRule type="containsText" dxfId="2" priority="4" operator="containsText" text="FALSE">
      <formula>NOT(ISERROR(SEARCH("FALSE",H55)))</formula>
    </cfRule>
  </conditionalFormatting>
  <conditionalFormatting sqref="H89">
    <cfRule type="containsText" dxfId="1" priority="3" operator="containsText" text="FALSE">
      <formula>NOT(ISERROR(SEARCH("FALSE",H89)))</formula>
    </cfRule>
  </conditionalFormatting>
  <conditionalFormatting sqref="H175:H229">
    <cfRule type="containsText" dxfId="0" priority="1" operator="containsText" text="FALSE">
      <formula>NOT(ISERROR(SEARCH("FALSE",H175)))</formula>
    </cfRule>
  </conditionalFormatting>
  <pageMargins left="0.7" right="0.7" top="0.75" bottom="0.75" header="0.3" footer="0.3"/>
  <pageSetup paperSize="9"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Props1.xml><?xml version="1.0" encoding="utf-8"?>
<ds:datastoreItem xmlns:ds="http://schemas.openxmlformats.org/officeDocument/2006/customXml" ds:itemID="{DAF6768F-208D-425C-AA98-B8DA04563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3.xml><?xml version="1.0" encoding="utf-8"?>
<ds:datastoreItem xmlns:ds="http://schemas.openxmlformats.org/officeDocument/2006/customXml" ds:itemID="{FB710EFA-846B-48A0-ADE7-3AA6C16E3C3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2d1a54-40b2-4a62-9320-551ae05f4a35"/>
    <ds:schemaRef ds:uri="http://purl.org/dc/elements/1.1/"/>
    <ds:schemaRef ds:uri="http://schemas.microsoft.com/office/2006/metadata/properties"/>
    <ds:schemaRef ds:uri="922fc6e8-ffa0-4322-a01f-30f3e00c01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8.Budget Import Sheet</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2026-05-19T10:28:50Z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