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78CF39A5-20AA-4555-8E4B-242692631103}"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7" r:id="rId1"/>
    <sheet name="1.Budget Preparation Info" sheetId="10" r:id="rId2"/>
    <sheet name="2.Budget Grant Calculation" sheetId="4" r:id="rId3"/>
    <sheet name="3. Income &amp; Expenditure Budget" sheetId="1" r:id="rId4"/>
    <sheet name="4. Opening Bank  Position" sheetId="2" r:id="rId5"/>
    <sheet name="5. Estimated  Bank Cashflow" sheetId="3" r:id="rId6"/>
    <sheet name="6. Capital Budget" sheetId="5" r:id="rId7"/>
    <sheet name="7. Monthly Cashflow " sheetId="6" r:id="rId8"/>
    <sheet name="8. Sage 50 Import "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D68" i="4" l="1"/>
  <c r="B68" i="4" l="1"/>
  <c r="G68" i="4" s="1"/>
  <c r="F43" i="1" s="1"/>
  <c r="G187" i="9" l="1"/>
  <c r="F187" i="9"/>
  <c r="G182" i="9"/>
  <c r="F182" i="9"/>
  <c r="H187" i="9"/>
  <c r="H182" i="9"/>
  <c r="G159" i="9"/>
  <c r="F159" i="9"/>
  <c r="H75" i="9"/>
  <c r="G75" i="9"/>
  <c r="F75" i="9"/>
  <c r="H67" i="9"/>
  <c r="G67" i="9"/>
  <c r="F67" i="9"/>
  <c r="D36" i="9"/>
  <c r="D37" i="9"/>
  <c r="D38" i="9"/>
  <c r="D39"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3" i="9"/>
  <c r="D17" i="9"/>
  <c r="D19" i="9"/>
  <c r="D20" i="9"/>
  <c r="D26" i="9"/>
  <c r="D29" i="9"/>
  <c r="D30" i="9"/>
  <c r="D31" i="9"/>
  <c r="D32" i="9"/>
  <c r="D34" i="9"/>
  <c r="D35" i="9"/>
  <c r="C13" i="9"/>
  <c r="C17" i="9"/>
  <c r="C19" i="9"/>
  <c r="C20" i="9"/>
  <c r="C26" i="9"/>
  <c r="C29" i="9"/>
  <c r="C30" i="9"/>
  <c r="C31" i="9"/>
  <c r="C32" i="9"/>
  <c r="C34" i="9"/>
  <c r="C35" i="9"/>
  <c r="C108" i="9"/>
  <c r="C89" i="9"/>
  <c r="C48" i="9"/>
  <c r="F148" i="6"/>
  <c r="F122" i="6"/>
  <c r="F103" i="6"/>
  <c r="F48" i="6"/>
  <c r="F114" i="1"/>
  <c r="H159" i="9" l="1"/>
  <c r="F26" i="6"/>
  <c r="F27" i="6"/>
  <c r="F28" i="6"/>
  <c r="F15" i="6"/>
  <c r="C184" i="9" l="1"/>
  <c r="C185" i="9"/>
  <c r="C186" i="9"/>
  <c r="C187" i="9"/>
  <c r="C183" i="9"/>
  <c r="C161" i="9"/>
  <c r="C162" i="9"/>
  <c r="C163" i="9"/>
  <c r="C164" i="9"/>
  <c r="C165" i="9"/>
  <c r="C166" i="9"/>
  <c r="C167" i="9"/>
  <c r="C168" i="9"/>
  <c r="C169" i="9"/>
  <c r="C170" i="9"/>
  <c r="C171" i="9"/>
  <c r="C172" i="9"/>
  <c r="C173" i="9"/>
  <c r="C174" i="9"/>
  <c r="C175" i="9"/>
  <c r="C176" i="9"/>
  <c r="C177" i="9"/>
  <c r="C178" i="9"/>
  <c r="C179" i="9"/>
  <c r="C180" i="9"/>
  <c r="C181" i="9"/>
  <c r="C182" i="9"/>
  <c r="C160" i="9"/>
  <c r="C141" i="9"/>
  <c r="C142" i="9"/>
  <c r="C143" i="9"/>
  <c r="C144" i="9"/>
  <c r="C145" i="9"/>
  <c r="C146" i="9"/>
  <c r="C147" i="9"/>
  <c r="C149" i="9"/>
  <c r="C150" i="9"/>
  <c r="C151" i="9"/>
  <c r="C152" i="9"/>
  <c r="C153" i="9"/>
  <c r="C155" i="9"/>
  <c r="C156" i="9"/>
  <c r="C157" i="9"/>
  <c r="C158" i="9"/>
  <c r="C159" i="9"/>
  <c r="C140" i="9"/>
  <c r="C90" i="9"/>
  <c r="C91" i="9"/>
  <c r="C92" i="9"/>
  <c r="C93" i="9"/>
  <c r="C94" i="9"/>
  <c r="C95" i="9"/>
  <c r="C96" i="9"/>
  <c r="C97" i="9"/>
  <c r="C98" i="9"/>
  <c r="C99" i="9"/>
  <c r="C100" i="9"/>
  <c r="C101" i="9"/>
  <c r="C102" i="9"/>
  <c r="C103" i="9"/>
  <c r="C104" i="9"/>
  <c r="C105" i="9"/>
  <c r="C106" i="9"/>
  <c r="C107" i="9"/>
  <c r="C109" i="9"/>
  <c r="C110" i="9"/>
  <c r="C111" i="9"/>
  <c r="C112" i="9"/>
  <c r="C113" i="9"/>
  <c r="C114" i="9"/>
  <c r="C116" i="9"/>
  <c r="C117" i="9"/>
  <c r="C118" i="9"/>
  <c r="C119" i="9"/>
  <c r="C120" i="9"/>
  <c r="C121" i="9"/>
  <c r="C122" i="9"/>
  <c r="C123" i="9"/>
  <c r="C124" i="9"/>
  <c r="C125" i="9"/>
  <c r="C126" i="9"/>
  <c r="C127" i="9"/>
  <c r="C128" i="9"/>
  <c r="C129" i="9"/>
  <c r="C130" i="9"/>
  <c r="C131" i="9"/>
  <c r="C132" i="9"/>
  <c r="C133" i="9"/>
  <c r="C134" i="9"/>
  <c r="C135" i="9"/>
  <c r="C136" i="9"/>
  <c r="C137" i="9"/>
  <c r="C138" i="9"/>
  <c r="C139" i="9"/>
  <c r="C88" i="9"/>
  <c r="C77" i="9"/>
  <c r="C78" i="9"/>
  <c r="C81" i="9"/>
  <c r="C82" i="9"/>
  <c r="C83" i="9"/>
  <c r="C84" i="9"/>
  <c r="C86" i="9"/>
  <c r="C87" i="9"/>
  <c r="C76" i="9"/>
  <c r="C69" i="9"/>
  <c r="C70" i="9"/>
  <c r="C71" i="9"/>
  <c r="C72" i="9"/>
  <c r="C73" i="9"/>
  <c r="C74" i="9"/>
  <c r="C75" i="9"/>
  <c r="C68" i="9"/>
  <c r="C42" i="9"/>
  <c r="C43" i="9"/>
  <c r="C44" i="9"/>
  <c r="C45" i="9"/>
  <c r="C46" i="9"/>
  <c r="C47" i="9"/>
  <c r="C49" i="9"/>
  <c r="C50" i="9"/>
  <c r="C51" i="9"/>
  <c r="C52" i="9"/>
  <c r="C53" i="9"/>
  <c r="C54" i="9"/>
  <c r="C55" i="9"/>
  <c r="C56" i="9"/>
  <c r="C57" i="9"/>
  <c r="C58" i="9"/>
  <c r="C59" i="9"/>
  <c r="C60" i="9"/>
  <c r="C61" i="9"/>
  <c r="C62" i="9"/>
  <c r="C63" i="9"/>
  <c r="C64" i="9"/>
  <c r="C65" i="9"/>
  <c r="C66" i="9"/>
  <c r="C67" i="9"/>
  <c r="C41" i="9"/>
  <c r="C37" i="9"/>
  <c r="C38" i="9"/>
  <c r="C39" i="9"/>
  <c r="C40" i="9"/>
  <c r="D40" i="9" s="1"/>
  <c r="F40" i="9" s="1"/>
  <c r="C36" i="9"/>
  <c r="A1" i="9"/>
  <c r="A5" i="5" l="1"/>
  <c r="G27" i="5"/>
  <c r="G15" i="5"/>
  <c r="G29" i="5" s="1"/>
  <c r="G38" i="4" l="1"/>
  <c r="F217" i="1"/>
  <c r="F85" i="1"/>
  <c r="F74" i="1"/>
  <c r="F44" i="1"/>
  <c r="G40" i="9" s="1"/>
  <c r="H40" i="9" s="1"/>
  <c r="F102" i="1"/>
  <c r="F177" i="1"/>
  <c r="F171" i="1"/>
  <c r="F97" i="1"/>
  <c r="F139" i="6"/>
  <c r="C154" i="9" l="1"/>
  <c r="C80" i="9"/>
  <c r="C148" i="9"/>
  <c r="C85" i="9"/>
  <c r="F174" i="6"/>
  <c r="F163" i="6"/>
  <c r="F145" i="6"/>
  <c r="F153" i="6"/>
  <c r="F109" i="6"/>
  <c r="F120" i="6"/>
  <c r="F131" i="6"/>
  <c r="F98" i="6"/>
  <c r="F97" i="6"/>
  <c r="F94" i="6"/>
  <c r="F56" i="6"/>
  <c r="F50" i="6"/>
  <c r="F30" i="6"/>
  <c r="F13" i="6"/>
  <c r="F209" i="1" l="1"/>
  <c r="H177" i="6" l="1"/>
  <c r="I177" i="6"/>
  <c r="J177" i="6"/>
  <c r="K177" i="6"/>
  <c r="L177" i="6"/>
  <c r="M177" i="6"/>
  <c r="N177" i="6"/>
  <c r="O177" i="6"/>
  <c r="P177" i="6"/>
  <c r="Q177" i="6"/>
  <c r="R177" i="6"/>
  <c r="G177" i="6"/>
  <c r="F172" i="6"/>
  <c r="F158" i="6"/>
  <c r="F144" i="6"/>
  <c r="F93" i="6"/>
  <c r="F89" i="6"/>
  <c r="A3" i="1" l="1"/>
  <c r="A2" i="3" l="1"/>
  <c r="A3" i="2"/>
  <c r="F183" i="1" l="1"/>
  <c r="R154" i="6"/>
  <c r="H154" i="6"/>
  <c r="I154" i="6"/>
  <c r="J154" i="6"/>
  <c r="K154" i="6"/>
  <c r="L154" i="6"/>
  <c r="M154" i="6"/>
  <c r="N154" i="6"/>
  <c r="O154" i="6"/>
  <c r="P154" i="6"/>
  <c r="Q154" i="6"/>
  <c r="G154" i="6"/>
  <c r="F157" i="6"/>
  <c r="F207" i="6" l="1"/>
  <c r="F208" i="6"/>
  <c r="F209" i="6"/>
  <c r="F210" i="6"/>
  <c r="F206" i="6"/>
  <c r="F181" i="6"/>
  <c r="F182" i="6"/>
  <c r="F183" i="6"/>
  <c r="F184" i="6"/>
  <c r="F185" i="6"/>
  <c r="F186" i="6"/>
  <c r="F187" i="6"/>
  <c r="F188" i="6"/>
  <c r="F189" i="6"/>
  <c r="F190" i="6"/>
  <c r="F191" i="6"/>
  <c r="F192" i="6"/>
  <c r="F193" i="6"/>
  <c r="F194" i="6"/>
  <c r="F195" i="6"/>
  <c r="F196" i="6"/>
  <c r="F197" i="6"/>
  <c r="F198" i="6"/>
  <c r="F199" i="6"/>
  <c r="F200" i="6"/>
  <c r="F201" i="6"/>
  <c r="F202" i="6"/>
  <c r="F180" i="6"/>
  <c r="F159" i="6"/>
  <c r="F160" i="6"/>
  <c r="F161" i="6"/>
  <c r="F162" i="6"/>
  <c r="F164" i="6"/>
  <c r="F165" i="6"/>
  <c r="F166" i="6"/>
  <c r="F167" i="6"/>
  <c r="F168" i="6"/>
  <c r="F169" i="6"/>
  <c r="F170" i="6"/>
  <c r="F171" i="6"/>
  <c r="F173" i="6"/>
  <c r="F175" i="6"/>
  <c r="F176" i="6"/>
  <c r="F104" i="6"/>
  <c r="F105" i="6"/>
  <c r="F106" i="6"/>
  <c r="F107" i="6"/>
  <c r="F108" i="6"/>
  <c r="F110" i="6"/>
  <c r="F111" i="6"/>
  <c r="F112" i="6"/>
  <c r="F113" i="6"/>
  <c r="F114" i="6"/>
  <c r="F115" i="6"/>
  <c r="F116" i="6"/>
  <c r="F117" i="6"/>
  <c r="F118" i="6"/>
  <c r="F119" i="6"/>
  <c r="F121" i="6"/>
  <c r="F123" i="6"/>
  <c r="F124" i="6"/>
  <c r="F125" i="6"/>
  <c r="F126" i="6"/>
  <c r="F127" i="6"/>
  <c r="F128" i="6"/>
  <c r="F130" i="6"/>
  <c r="F132" i="6"/>
  <c r="F133" i="6"/>
  <c r="F134" i="6"/>
  <c r="F135" i="6"/>
  <c r="F136" i="6"/>
  <c r="F137" i="6"/>
  <c r="F138" i="6"/>
  <c r="F140" i="6"/>
  <c r="F141" i="6"/>
  <c r="F142" i="6"/>
  <c r="F143" i="6"/>
  <c r="F146" i="6"/>
  <c r="F147" i="6"/>
  <c r="F149" i="6"/>
  <c r="F150" i="6"/>
  <c r="F151" i="6"/>
  <c r="F152" i="6"/>
  <c r="F102" i="6"/>
  <c r="F88" i="6"/>
  <c r="F91" i="6"/>
  <c r="F92" i="6"/>
  <c r="F95" i="6"/>
  <c r="F96" i="6"/>
  <c r="F87" i="6"/>
  <c r="F72" i="6"/>
  <c r="F73" i="6"/>
  <c r="F74" i="6"/>
  <c r="F75" i="6"/>
  <c r="F76" i="6"/>
  <c r="F77" i="6"/>
  <c r="F78" i="6"/>
  <c r="F71" i="6"/>
  <c r="F42" i="6"/>
  <c r="F43" i="6"/>
  <c r="F44" i="6"/>
  <c r="F45" i="6"/>
  <c r="F46" i="6"/>
  <c r="F47" i="6"/>
  <c r="F49" i="6"/>
  <c r="F51" i="6"/>
  <c r="F52" i="6"/>
  <c r="F53" i="6"/>
  <c r="F54" i="6"/>
  <c r="F55" i="6"/>
  <c r="F57" i="6"/>
  <c r="F58" i="6"/>
  <c r="F59" i="6"/>
  <c r="F60" i="6"/>
  <c r="F61" i="6"/>
  <c r="F62" i="6"/>
  <c r="F63" i="6"/>
  <c r="F64" i="6"/>
  <c r="F65" i="6"/>
  <c r="F66" i="6"/>
  <c r="F67" i="6"/>
  <c r="F41" i="6"/>
  <c r="F34" i="6"/>
  <c r="F35" i="6"/>
  <c r="F36" i="6"/>
  <c r="F37" i="6"/>
  <c r="F33" i="6"/>
  <c r="G99" i="6"/>
  <c r="H99" i="6"/>
  <c r="I99" i="6"/>
  <c r="J99" i="6"/>
  <c r="K99" i="6"/>
  <c r="L99" i="6"/>
  <c r="M99" i="6"/>
  <c r="N99" i="6"/>
  <c r="O99" i="6"/>
  <c r="P99" i="6"/>
  <c r="Q99" i="6"/>
  <c r="R99" i="6"/>
  <c r="G79" i="6"/>
  <c r="H79" i="6"/>
  <c r="I79" i="6"/>
  <c r="J79" i="6"/>
  <c r="K79" i="6"/>
  <c r="L79" i="6"/>
  <c r="M79" i="6"/>
  <c r="N79" i="6"/>
  <c r="O79" i="6"/>
  <c r="P79" i="6"/>
  <c r="Q79" i="6"/>
  <c r="R79" i="6"/>
  <c r="G68" i="6"/>
  <c r="H68" i="6"/>
  <c r="I68" i="6"/>
  <c r="J68" i="6"/>
  <c r="K68" i="6"/>
  <c r="L68" i="6"/>
  <c r="M68" i="6"/>
  <c r="N68" i="6"/>
  <c r="O68" i="6"/>
  <c r="P68" i="6"/>
  <c r="Q68" i="6"/>
  <c r="R68" i="6"/>
  <c r="G38" i="6"/>
  <c r="H38" i="6"/>
  <c r="I38" i="6"/>
  <c r="J38" i="6"/>
  <c r="K38" i="6"/>
  <c r="L38" i="6"/>
  <c r="M38" i="6"/>
  <c r="N38" i="6"/>
  <c r="O38" i="6"/>
  <c r="P38" i="6"/>
  <c r="Q38" i="6"/>
  <c r="R38" i="6"/>
  <c r="H32" i="6"/>
  <c r="I32" i="6"/>
  <c r="J32" i="6"/>
  <c r="K32" i="6"/>
  <c r="L32" i="6"/>
  <c r="M32" i="6"/>
  <c r="N32" i="6"/>
  <c r="O32" i="6"/>
  <c r="P32" i="6"/>
  <c r="Q32" i="6"/>
  <c r="R32" i="6"/>
  <c r="G32" i="6"/>
  <c r="F9" i="6"/>
  <c r="F16" i="6"/>
  <c r="F22" i="6"/>
  <c r="F25" i="6"/>
  <c r="F31" i="6"/>
  <c r="F35" i="4"/>
  <c r="F34" i="4"/>
  <c r="A2" i="5"/>
  <c r="B58" i="4"/>
  <c r="F58" i="4" s="1"/>
  <c r="B54" i="4"/>
  <c r="G54" i="4" s="1"/>
  <c r="F26" i="1" s="1"/>
  <c r="C24" i="9" s="1"/>
  <c r="D24" i="9" s="1"/>
  <c r="B52" i="4"/>
  <c r="G52" i="4" s="1"/>
  <c r="F30" i="1" s="1"/>
  <c r="C28" i="9" s="1"/>
  <c r="D28" i="9" s="1"/>
  <c r="F41" i="4"/>
  <c r="F40" i="4"/>
  <c r="F20" i="1"/>
  <c r="C18" i="9" s="1"/>
  <c r="D18" i="9" s="1"/>
  <c r="G211" i="6"/>
  <c r="H211" i="6"/>
  <c r="I211" i="6"/>
  <c r="J211" i="6"/>
  <c r="K211" i="6"/>
  <c r="L211" i="6"/>
  <c r="M211" i="6"/>
  <c r="N211" i="6"/>
  <c r="O211" i="6"/>
  <c r="P211" i="6"/>
  <c r="Q211" i="6"/>
  <c r="R211" i="6"/>
  <c r="G203" i="6"/>
  <c r="H203" i="6"/>
  <c r="I203" i="6"/>
  <c r="J203" i="6"/>
  <c r="K203" i="6"/>
  <c r="L203" i="6"/>
  <c r="M203" i="6"/>
  <c r="N203" i="6"/>
  <c r="O203" i="6"/>
  <c r="P203" i="6"/>
  <c r="Q203" i="6"/>
  <c r="R203" i="6"/>
  <c r="A2" i="6"/>
  <c r="A1" i="6"/>
  <c r="B6" i="1"/>
  <c r="B5" i="1"/>
  <c r="A4" i="5"/>
  <c r="A5" i="3"/>
  <c r="A4" i="3"/>
  <c r="A5" i="2"/>
  <c r="A4" i="2"/>
  <c r="B59" i="4"/>
  <c r="F59" i="4" s="1"/>
  <c r="E22" i="2"/>
  <c r="F48" i="4"/>
  <c r="F47" i="4"/>
  <c r="F44" i="4"/>
  <c r="F43" i="4"/>
  <c r="B63" i="4"/>
  <c r="G63" i="4" s="1"/>
  <c r="B60" i="4"/>
  <c r="G60" i="4" s="1"/>
  <c r="F24" i="1" s="1"/>
  <c r="C22" i="9" s="1"/>
  <c r="D22" i="9" s="1"/>
  <c r="B56" i="4"/>
  <c r="G56" i="4" s="1"/>
  <c r="F23" i="1" s="1"/>
  <c r="B62" i="4"/>
  <c r="G62" i="4" s="1"/>
  <c r="B55" i="4"/>
  <c r="B53" i="4"/>
  <c r="G53" i="4" s="1"/>
  <c r="F25" i="1" s="1"/>
  <c r="C23" i="9" s="1"/>
  <c r="D23" i="9" s="1"/>
  <c r="E16" i="2"/>
  <c r="E11" i="2"/>
  <c r="F17" i="6" l="1"/>
  <c r="C21" i="9"/>
  <c r="D21" i="9" s="1"/>
  <c r="G64" i="4"/>
  <c r="F24" i="6"/>
  <c r="F135" i="1"/>
  <c r="C115" i="9" s="1"/>
  <c r="D115" i="9" s="1"/>
  <c r="F139" i="9" s="1"/>
  <c r="F20" i="6"/>
  <c r="F19" i="6"/>
  <c r="F18" i="6"/>
  <c r="F36" i="4"/>
  <c r="G36" i="4" s="1"/>
  <c r="F14" i="1" s="1"/>
  <c r="C12" i="9" s="1"/>
  <c r="D12" i="9" s="1"/>
  <c r="G41" i="4"/>
  <c r="F16" i="1" s="1"/>
  <c r="C14" i="9" s="1"/>
  <c r="D14" i="9" s="1"/>
  <c r="F177" i="6"/>
  <c r="E23" i="2"/>
  <c r="B7" i="3" s="1"/>
  <c r="F14" i="6"/>
  <c r="G55" i="4"/>
  <c r="F27" i="1" s="1"/>
  <c r="C25" i="9" s="1"/>
  <c r="D25" i="9" s="1"/>
  <c r="F35" i="1"/>
  <c r="C33" i="9" s="1"/>
  <c r="D33" i="9" s="1"/>
  <c r="F45" i="4"/>
  <c r="G45" i="4" s="1"/>
  <c r="F17" i="1" s="1"/>
  <c r="C15" i="9" s="1"/>
  <c r="D15" i="9" s="1"/>
  <c r="G59" i="4"/>
  <c r="F29" i="1" s="1"/>
  <c r="C27" i="9" s="1"/>
  <c r="D27" i="9" s="1"/>
  <c r="F49" i="4"/>
  <c r="G49" i="4" s="1"/>
  <c r="F18" i="1" s="1"/>
  <c r="C16" i="9" s="1"/>
  <c r="D16" i="9" s="1"/>
  <c r="N213" i="6"/>
  <c r="N215" i="6" s="1"/>
  <c r="F79" i="6"/>
  <c r="F68" i="6"/>
  <c r="F203" i="6"/>
  <c r="F38" i="6"/>
  <c r="F211" i="6"/>
  <c r="Q213" i="6"/>
  <c r="Q215" i="6" s="1"/>
  <c r="M213" i="6"/>
  <c r="M215" i="6" s="1"/>
  <c r="I213" i="6"/>
  <c r="I215" i="6" s="1"/>
  <c r="R213" i="6"/>
  <c r="R215" i="6" s="1"/>
  <c r="J213" i="6"/>
  <c r="J215" i="6" s="1"/>
  <c r="P213" i="6"/>
  <c r="P215" i="6" s="1"/>
  <c r="L213" i="6"/>
  <c r="L215" i="6" s="1"/>
  <c r="H213" i="6"/>
  <c r="H215" i="6" s="1"/>
  <c r="O213" i="6"/>
  <c r="O215" i="6" s="1"/>
  <c r="K213" i="6"/>
  <c r="K215" i="6" s="1"/>
  <c r="G213" i="6"/>
  <c r="G215" i="6" s="1"/>
  <c r="Q81" i="6"/>
  <c r="M81" i="6"/>
  <c r="I81" i="6"/>
  <c r="R81" i="6"/>
  <c r="J81" i="6"/>
  <c r="P81" i="6"/>
  <c r="L81" i="6"/>
  <c r="H81" i="6"/>
  <c r="N81" i="6"/>
  <c r="O81" i="6"/>
  <c r="K81" i="6"/>
  <c r="G81" i="6"/>
  <c r="F38" i="1" l="1"/>
  <c r="F160" i="1"/>
  <c r="G139" i="9" s="1"/>
  <c r="H139" i="9" s="1"/>
  <c r="F96" i="1"/>
  <c r="F90" i="6" s="1"/>
  <c r="F99" i="6" s="1"/>
  <c r="F11" i="6"/>
  <c r="F12" i="6"/>
  <c r="F21" i="6"/>
  <c r="F10" i="6"/>
  <c r="F29" i="6"/>
  <c r="F8" i="6"/>
  <c r="F129" i="6"/>
  <c r="F154" i="6" s="1"/>
  <c r="J217" i="6"/>
  <c r="Q217" i="6"/>
  <c r="F23" i="6"/>
  <c r="H217" i="6"/>
  <c r="R217" i="6"/>
  <c r="M217" i="6"/>
  <c r="G65" i="4"/>
  <c r="G217" i="6"/>
  <c r="K217" i="6"/>
  <c r="L217" i="6"/>
  <c r="I217" i="6"/>
  <c r="O217" i="6"/>
  <c r="P217" i="6"/>
  <c r="N217" i="6"/>
  <c r="F35" i="9" l="1"/>
  <c r="C79" i="9"/>
  <c r="D79" i="9" s="1"/>
  <c r="F87" i="9" s="1"/>
  <c r="H87" i="9" s="1"/>
  <c r="F87" i="1"/>
  <c r="F105" i="1"/>
  <c r="G87" i="9" s="1"/>
  <c r="F32" i="6"/>
  <c r="F81" i="6" s="1"/>
  <c r="F213" i="6"/>
  <c r="F215" i="6" s="1"/>
  <c r="G35" i="9" l="1"/>
  <c r="H35" i="9"/>
  <c r="F6" i="9"/>
  <c r="B9" i="3"/>
  <c r="F219" i="1"/>
  <c r="F221" i="1" s="1"/>
  <c r="G6" i="9" s="1"/>
  <c r="F217" i="6"/>
  <c r="H6" i="9" l="1"/>
  <c r="F223" i="1"/>
  <c r="B11" i="3"/>
  <c r="B13" i="3" s="1"/>
</calcChain>
</file>

<file path=xl/sharedStrings.xml><?xml version="1.0" encoding="utf-8"?>
<sst xmlns="http://schemas.openxmlformats.org/spreadsheetml/2006/main" count="833" uniqueCount="412">
  <si>
    <t>INCOME</t>
  </si>
  <si>
    <t>Department of Education Income</t>
  </si>
  <si>
    <t>Capitation</t>
  </si>
  <si>
    <t>Secretarial Grant</t>
  </si>
  <si>
    <t>Caretaker Grant</t>
  </si>
  <si>
    <t>Grant for Traveller Students</t>
  </si>
  <si>
    <t>Canteen Income</t>
  </si>
  <si>
    <t>Tuck Shop Income</t>
  </si>
  <si>
    <t>Bus Income</t>
  </si>
  <si>
    <t>Other Income</t>
  </si>
  <si>
    <t>Bank Interest Received</t>
  </si>
  <si>
    <t>TOTAL INCOME</t>
  </si>
  <si>
    <t>EXPENDITURE</t>
  </si>
  <si>
    <t>Insurance</t>
  </si>
  <si>
    <t>Secretarial Wages</t>
  </si>
  <si>
    <t>Principals Expenses</t>
  </si>
  <si>
    <t>Staff Room Expenses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</si>
  <si>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</si>
  <si>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</si>
  <si>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</si>
  <si>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</si>
  <si>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</si>
  <si>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</si>
  <si>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</si>
  <si>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</si>
  <si>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</si>
  <si>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</si>
  <si>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</si>
  <si>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</si>
  <si>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</si>
  <si>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</si>
  <si>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</si>
  <si>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</si>
  <si>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</si>
  <si>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</si>
  <si>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</si>
  <si>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</si>
  <si>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</si>
  <si>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</si>
  <si>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</si>
  <si>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</si>
  <si>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</si>
  <si>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</si>
  <si>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</si>
  <si>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</si>
  <si>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</si>
  <si>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</si>
  <si>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</si>
  <si>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</si>
  <si>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</si>
  <si>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</si>
  <si>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</si>
  <si>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
  </si>
  <si>
    <t>Journals &amp; Year Book Income</t>
  </si>
  <si>
    <t>School Administration Charges</t>
  </si>
  <si>
    <t>Mock Exam Income</t>
  </si>
  <si>
    <t xml:space="preserve">Reimbursable Income </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</si>
  <si>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</si>
  <si>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</si>
  <si>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</si>
  <si>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</si>
  <si>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</si>
  <si>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</si>
  <si>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</si>
  <si>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</si>
  <si>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</si>
  <si>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</si>
  <si>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</si>
  <si>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</si>
  <si>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Total School Generated Income</t>
  </si>
  <si>
    <t>Total Other Income</t>
  </si>
  <si>
    <t>Education Salaries</t>
  </si>
  <si>
    <t>Education Other</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</si>
  <si>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</si>
  <si>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</si>
  <si>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</si>
  <si>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</si>
  <si>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</si>
  <si>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</si>
  <si>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</si>
  <si>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</si>
  <si>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SURPLUS/ (DEFICIT)</t>
  </si>
  <si>
    <t>Adult Education Income</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</si>
  <si>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</si>
  <si>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</si>
  <si>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</si>
  <si>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</si>
  <si>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</si>
  <si>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</si>
  <si>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</si>
  <si>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</si>
  <si>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</si>
  <si>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</si>
  <si>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</si>
  <si>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</si>
  <si>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</si>
  <si>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</si>
  <si>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</si>
  <si>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</si>
  <si>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</si>
  <si>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</si>
  <si>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</si>
  <si>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</si>
  <si>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Voluntary Secondary School</t>
  </si>
  <si>
    <t xml:space="preserve">Budget Template Guidelines </t>
  </si>
  <si>
    <t xml:space="preserve">Introduction </t>
  </si>
  <si>
    <t>Guidelines for using the budget template</t>
  </si>
  <si>
    <t xml:space="preserve">There are a number of steps involved in completing the budget template.  </t>
  </si>
  <si>
    <r>
      <t>This sheet can be used to give a breakdown of monthly cashflow for a sheet.</t>
    </r>
    <r>
      <rPr>
        <b/>
        <sz val="11"/>
        <color indexed="8"/>
        <rFont val="Arial"/>
        <family val="2"/>
      </rPr>
      <t xml:space="preserve"> </t>
    </r>
  </si>
  <si>
    <t>ENTER AMOUNT AS THAT RECEIVED IN PRIOR YEAR</t>
  </si>
  <si>
    <t>JCSP Grant</t>
  </si>
  <si>
    <t>Physics/Chemistry Grant</t>
  </si>
  <si>
    <t>DEASP School Meals Grant</t>
  </si>
  <si>
    <t>Erasmus Income</t>
  </si>
  <si>
    <t>HSE Funding</t>
  </si>
  <si>
    <t xml:space="preserve">Other State Funding </t>
  </si>
  <si>
    <t xml:space="preserve">Total Other State Income </t>
  </si>
  <si>
    <t>Bus Escort Grant</t>
  </si>
  <si>
    <t>After school study/club Income</t>
  </si>
  <si>
    <r>
      <t xml:space="preserve">Restricted School Fundraising </t>
    </r>
    <r>
      <rPr>
        <sz val="8"/>
        <color indexed="8"/>
        <rFont val="Calibri"/>
        <family val="2"/>
      </rPr>
      <t>(non Capital)</t>
    </r>
  </si>
  <si>
    <t>Designated Income (non Capital)</t>
  </si>
  <si>
    <t>Transition Year Grant</t>
  </si>
  <si>
    <t>Leaving Cert Applied Grant</t>
  </si>
  <si>
    <t>Locker Income</t>
  </si>
  <si>
    <t>Games Income</t>
  </si>
  <si>
    <t>School Musical/Drama Income</t>
  </si>
  <si>
    <t>School Tours Income</t>
  </si>
  <si>
    <t>Student Insurance Income</t>
  </si>
  <si>
    <t>Other School Generated Income</t>
  </si>
  <si>
    <t>Income from parents association</t>
  </si>
  <si>
    <t>Insurance Claim Income</t>
  </si>
  <si>
    <t>Postage Expense</t>
  </si>
  <si>
    <t>Telephone Expense/SMS Text</t>
  </si>
  <si>
    <t>Leasing Expenses</t>
  </si>
  <si>
    <t>ICT Grant Non Capital</t>
  </si>
  <si>
    <t>Travel Games Expense</t>
  </si>
  <si>
    <t>Erasmus Expense</t>
  </si>
  <si>
    <t>Minor Works Grant (Non Capital) Expense</t>
  </si>
  <si>
    <t>Other Repairs and Maintenance Expense</t>
  </si>
  <si>
    <t>Donations to Charity</t>
  </si>
  <si>
    <r>
      <t xml:space="preserve">Support Services(Min. €44,900)                                                                                                      </t>
    </r>
    <r>
      <rPr>
        <b/>
        <sz val="11"/>
        <color indexed="8"/>
        <rFont val="Calibri"/>
        <family val="2"/>
      </rPr>
      <t>1/3</t>
    </r>
  </si>
  <si>
    <t>Bi Lingual ( or €22 per subject, where only  up to a max of 4 subjects taught through Irish)</t>
  </si>
  <si>
    <t>Other Rental Costs Expense</t>
  </si>
  <si>
    <t>Rent of Temporary Accommodation Expense</t>
  </si>
  <si>
    <t>Sport Coach Salaries Expense</t>
  </si>
  <si>
    <t>Chaplain Salaries Expense</t>
  </si>
  <si>
    <t>Voluntary Contributions</t>
  </si>
  <si>
    <t>Department of Children and Youth Affairs Income</t>
  </si>
  <si>
    <t>Temporary Accommodation Grant Income</t>
  </si>
  <si>
    <t>Minor Works Grant-Non Capital</t>
  </si>
  <si>
    <t>School Excellence Fund Income</t>
  </si>
  <si>
    <t>State Exam Income</t>
  </si>
  <si>
    <t>Supervision and Substitution Grant</t>
  </si>
  <si>
    <t>Book Grant Income</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</si>
  <si>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</si>
  <si>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</si>
  <si>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</si>
  <si>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</si>
  <si>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Classroom Books income</t>
  </si>
  <si>
    <t>Heating Expenses</t>
  </si>
  <si>
    <t>Light and Power Expenses</t>
  </si>
  <si>
    <t xml:space="preserve">     Each income and expense heading should be reviewed and if necessary amended when taking into account inflation, wage increases, changes in school policies, etc. </t>
  </si>
  <si>
    <t>DEIS Grant</t>
  </si>
  <si>
    <t>Special Education Equipment Grant</t>
  </si>
  <si>
    <t>Other Non Capital DE Grants</t>
  </si>
  <si>
    <t>Summer Provision Grant</t>
  </si>
  <si>
    <t>Practical Subjects Income</t>
  </si>
  <si>
    <t>Career Guidance Income</t>
  </si>
  <si>
    <t>Canteen Salaries Expense</t>
  </si>
  <si>
    <t>Other Educational Salaries Expense</t>
  </si>
  <si>
    <t>HSE Funded Salaries Expense</t>
  </si>
  <si>
    <t>Computer Maintenance &amp; Support Expense</t>
  </si>
  <si>
    <t>Student Wellbeing Expense</t>
  </si>
  <si>
    <t>Classroom Book Expense</t>
  </si>
  <si>
    <t>Other Canteen Expense</t>
  </si>
  <si>
    <t>Other HSE Expense</t>
  </si>
  <si>
    <t>Contract Cleaners Expense</t>
  </si>
  <si>
    <t>Other cleaning and Sanitation Expense</t>
  </si>
  <si>
    <t>Routine Security Expenses</t>
  </si>
  <si>
    <t>General Insurance Expenses</t>
  </si>
  <si>
    <t>Water Rates Expense</t>
  </si>
  <si>
    <t xml:space="preserve"> TYPE IN ZERO IF YOU HAVE A DE PAID SECRETARY</t>
  </si>
  <si>
    <t>Other Hse Expense</t>
  </si>
  <si>
    <t>Other DE Grants</t>
  </si>
  <si>
    <t>Total Other DE Grants</t>
  </si>
  <si>
    <t>TOTAL DE GRANTS</t>
  </si>
  <si>
    <t>Employed for the first time by the DE Pre 01/01/2011 See Note 1</t>
  </si>
  <si>
    <t>Employed for the first time by the DE Post 31/12/2010 See Note 1</t>
  </si>
  <si>
    <t>Other DE Grants (€ Amount)</t>
  </si>
  <si>
    <t>SAGE 50 Budget Import Figures</t>
  </si>
  <si>
    <t>Copy</t>
  </si>
  <si>
    <t>A</t>
  </si>
  <si>
    <t>B</t>
  </si>
  <si>
    <t>Name</t>
  </si>
  <si>
    <t>D</t>
  </si>
  <si>
    <t>Month 1 Budget</t>
  </si>
  <si>
    <t>Refn</t>
  </si>
  <si>
    <t>Other Summer Provision Expense</t>
  </si>
  <si>
    <t>Special Educational Equipment (Non Capital) Expense</t>
  </si>
  <si>
    <t>Recruitment Expense</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</si>
  <si>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</si>
  <si>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</si>
  <si>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</si>
  <si>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</si>
  <si>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</si>
  <si>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</si>
  <si>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</si>
  <si>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</si>
  <si>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</si>
  <si>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Other Professional Fees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</si>
  <si>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</si>
  <si>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</si>
  <si>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</si>
  <si>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</si>
  <si>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</si>
  <si>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</si>
  <si>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</si>
  <si>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</si>
  <si>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</si>
  <si>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</si>
  <si>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</si>
  <si>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</si>
  <si>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</si>
  <si>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</si>
  <si>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</si>
  <si>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</si>
  <si>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</si>
  <si>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</si>
  <si>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</si>
  <si>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</si>
  <si>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</si>
  <si>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</si>
  <si>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</si>
  <si>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Adult Education Salaries Expense</t>
  </si>
  <si>
    <t xml:space="preserve">1.The nominal code detail here should be the same as in your Sage 50. If you added additional codes to your  </t>
  </si>
  <si>
    <t>2. Ensure the figures are the same in column C and D for each nominal code</t>
  </si>
  <si>
    <t>C</t>
  </si>
  <si>
    <t>Yearly</t>
  </si>
  <si>
    <t>Copy into Import Template</t>
  </si>
  <si>
    <t>Copy &amp; paste as values into Import Template</t>
  </si>
  <si>
    <t>Code</t>
  </si>
  <si>
    <t>3. The detail in Columns A, B &amp; D must be then copied into a Sage 50 Budget Import template for importing into Sage 50</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</si>
  <si>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</si>
  <si>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Add-amounts owing to the School</t>
  </si>
  <si>
    <t>Monthly CashFlow Projections</t>
  </si>
  <si>
    <t>Click here for full instructions for importing budget figures into Sage 50.</t>
  </si>
  <si>
    <t>Income &amp; Expenditure budget please add the codes and values into the budget below. Do not leave any blank lines.</t>
  </si>
  <si>
    <t>Using the information from the 'School Budget Preparation Information' sheet, fill in your schools estimated pupil and teacher numbers for September 2023 in the spaces indicated, this will calculate schools grants from the Department of Education.</t>
  </si>
  <si>
    <r>
      <t>Estimate what the balances on the Bank accounts should be at the 01st September 2023</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</si>
  <si>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2024.</t>
  </si>
  <si>
    <t>8. The draft budget must then be reviewed by the Finance Sub Committee and then taken to the board for final approval.</t>
  </si>
  <si>
    <t>DEIS School Budget 2023/24</t>
  </si>
  <si>
    <t>Pupil Enrolment 2023/24</t>
  </si>
  <si>
    <t>Physics &amp; Chemistry/Physics/Chemistry 2023/24</t>
  </si>
  <si>
    <t>Transition Year Enrolment 2023/24</t>
  </si>
  <si>
    <t xml:space="preserve">LCA Enrolment 2023/24 Year 1 and 2 </t>
  </si>
  <si>
    <t>Traveller Pupils 2023/24</t>
  </si>
  <si>
    <t>Special Needs Pupils 2023/24</t>
  </si>
  <si>
    <t>Bi Lingual Enrolment 2023/24</t>
  </si>
  <si>
    <t>JCSP Enrolment (Year 1 only) 2023/24</t>
  </si>
  <si>
    <t>No. of Pupils in Approved Special Classes or Units for Mild or Moderate Learning Disabilities</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</si>
  <si>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</si>
  <si>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r>
      <t xml:space="preserve">Caretaker (Max. €19,075) </t>
    </r>
    <r>
      <rPr>
        <b/>
        <sz val="10.5"/>
        <color rgb="FFFF0000"/>
        <rFont val="Calibri"/>
        <family val="2"/>
      </rPr>
      <t>(€34 basic grant only for schools that have reached an enrolment of 200 pupils, type ZERO if it is an established school that has never reached an enrolment of 200 pupils)</t>
    </r>
  </si>
  <si>
    <t>Pupil #</t>
  </si>
  <si>
    <t>Teacher #</t>
  </si>
  <si>
    <t>2023/24</t>
  </si>
  <si>
    <t>2023/2024</t>
  </si>
  <si>
    <t>Subjects taught through Irish</t>
  </si>
  <si>
    <t>Book Grant (Paid in June 2023 for 2023/24)</t>
  </si>
  <si>
    <t>Irish and Bilingual School Grant</t>
  </si>
  <si>
    <t xml:space="preserve">School Library Books Capital Grant </t>
  </si>
  <si>
    <t>Education Fees (Fee paying schools)</t>
  </si>
  <si>
    <t>Transition Year Income</t>
  </si>
  <si>
    <t>Book Rental Scheme Income</t>
  </si>
  <si>
    <t>Hire of Facilities Rental Income</t>
  </si>
  <si>
    <t xml:space="preserve">Student Photocopying Income </t>
  </si>
  <si>
    <t>Uniforms Income</t>
  </si>
  <si>
    <t>Religion/Ethos Income</t>
  </si>
  <si>
    <t>Unrestricted School Fundraising  (Non Capital)</t>
  </si>
  <si>
    <t>Restricted External Fundraising  (Non Capital)</t>
  </si>
  <si>
    <t>Unrestricted External Fundraising  (Non Capital)</t>
  </si>
  <si>
    <t>Substitute Teachers Expense</t>
  </si>
  <si>
    <t>Privately Paid Teachers Expense</t>
  </si>
  <si>
    <t>Supervision and Substitution Salaries Expense</t>
  </si>
  <si>
    <t>State Exam Salaries Expense</t>
  </si>
  <si>
    <t>After School Study/Club Salaries Expense</t>
  </si>
  <si>
    <t>Bus Escort Salary Expense</t>
  </si>
  <si>
    <t>Teaching Aids Expense</t>
  </si>
  <si>
    <t>Student Photocopying Expenses</t>
  </si>
  <si>
    <t>Religion/Ethos Expense</t>
  </si>
  <si>
    <t>Art Expense</t>
  </si>
  <si>
    <t>Home Economics Expense</t>
  </si>
  <si>
    <t>Science Expense</t>
  </si>
  <si>
    <t xml:space="preserve"> ICT Grant Non - Capital Expense                   </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</si>
  <si>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</si>
  <si>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</si>
  <si>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</si>
  <si>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</si>
  <si>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</si>
  <si>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</si>
  <si>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</si>
  <si>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</si>
  <si>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</si>
  <si>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</si>
  <si>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 xml:space="preserve">Library Non Grant Funded Expense                                                                                                                 </t>
  </si>
  <si>
    <t>School Library Books Capital Grant Expense</t>
  </si>
  <si>
    <t>Physical Education Expense</t>
  </si>
  <si>
    <t>Games (excl. travel)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</si>
  <si>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</si>
  <si>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</si>
  <si>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</si>
  <si>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</si>
  <si>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</si>
  <si>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</si>
  <si>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</si>
  <si>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</si>
  <si>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</si>
  <si>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</si>
  <si>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Expense</t>
  </si>
  <si>
    <t>Student Council Expense</t>
  </si>
  <si>
    <t>Other Educational Expense</t>
  </si>
  <si>
    <t>Department of Children and Youth Affairs Activities Expense</t>
  </si>
  <si>
    <t xml:space="preserve">DSP School Meals Food Costs                       </t>
  </si>
  <si>
    <t xml:space="preserve">Other Non Capital DE Grants Expense                       </t>
  </si>
  <si>
    <t>Student Insurance Expense</t>
  </si>
  <si>
    <t>Designated Expenditure (Non Capital)</t>
  </si>
  <si>
    <t>Restricted School Fundraising Expenses  (Non Capital)</t>
  </si>
  <si>
    <t>Restricted External Fundraising Expenses  (Non Capital)</t>
  </si>
  <si>
    <t>Unrestricted External Fundraising Expenses (Non Capital)</t>
  </si>
  <si>
    <t>Unrestricted School Fundraising Expenses (Non Capital)</t>
  </si>
  <si>
    <t>Caretaker Wages Expense</t>
  </si>
  <si>
    <t>Caretaker Pension Expense</t>
  </si>
  <si>
    <t>Cleaners' Pension Expense</t>
  </si>
  <si>
    <t>Printing and Stationery Expense</t>
  </si>
  <si>
    <t>Office Equipment (Non Capital) Expense</t>
  </si>
  <si>
    <t xml:space="preserve">Non-ICT Grant Funded Office Computers Expense        </t>
  </si>
  <si>
    <t>Accounting / Auditing Expense</t>
  </si>
  <si>
    <t>Travel and Subsistence Expense</t>
  </si>
  <si>
    <t>Board of Management Expense</t>
  </si>
  <si>
    <t>Annual Subscriptions Expense</t>
  </si>
  <si>
    <t>InSchool Administration System Expense</t>
  </si>
  <si>
    <t>Accounting Software / Payroll Software Expense</t>
  </si>
  <si>
    <t>Hospitality Expense</t>
  </si>
  <si>
    <t>Tuck Shop Expense</t>
  </si>
  <si>
    <t>Bank Interest Expense</t>
  </si>
  <si>
    <t>School Support Services Grant</t>
  </si>
  <si>
    <t>Formula Check</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</si>
  <si>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</si>
  <si>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</si>
  <si>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Total Per Import Sheet</t>
  </si>
  <si>
    <t>Per Budget sheet</t>
  </si>
  <si>
    <t>Check</t>
  </si>
  <si>
    <t>Note this is not the surplus</t>
  </si>
  <si>
    <t>Subtotal per Import sheet</t>
  </si>
  <si>
    <t>Subtotal per Budget sheet</t>
  </si>
  <si>
    <t>Estimate Opening Bank Position 1st September 2023</t>
  </si>
  <si>
    <t>Projected Balance 1st September 2023</t>
  </si>
  <si>
    <t>Balance available for spending 1st September 2023</t>
  </si>
  <si>
    <t>Projected Balance for 31st August 2024</t>
  </si>
  <si>
    <t>In accordance with the Articles of Management schools are required to prepare an annual budget each year and following agreement by the Board of Management to submit it to the school’s Patron/Trustees. In general, this process should be completed by the end of May or when requested by the Trustee/Patron. Following approval, the budget should be entered on the accounts system. The FSSU does not require a copy of the school budget.</t>
  </si>
  <si>
    <t>(a)    The grant figures are linked to this spreadsheet and will link automatically from sheet 1 'Budget Grant Calculation' worksheet.</t>
  </si>
  <si>
    <t>Budget 2023/2024 Preparation Information</t>
  </si>
  <si>
    <t>Total Projected Pupils Enrolment numbers at September 1, 2023</t>
  </si>
  <si>
    <r>
      <t>Projected Pupils taking Physics and/or Chemistry in 5</t>
    </r>
    <r>
      <rPr>
        <vertAlign val="superscript"/>
        <sz val="13"/>
        <color theme="1"/>
        <rFont val="Tw Cen MT"/>
        <family val="2"/>
      </rPr>
      <t>th</t>
    </r>
    <r>
      <rPr>
        <sz val="13"/>
        <color theme="1"/>
        <rFont val="Tw Cen MT"/>
        <family val="2"/>
      </rPr>
      <t xml:space="preserve"> &amp; 6</t>
    </r>
    <r>
      <rPr>
        <vertAlign val="superscript"/>
        <sz val="13"/>
        <color theme="1"/>
        <rFont val="Tw Cen MT"/>
        <family val="2"/>
      </rPr>
      <t>th</t>
    </r>
    <r>
      <rPr>
        <sz val="13"/>
        <color theme="1"/>
        <rFont val="Tw Cen MT"/>
        <family val="2"/>
      </rPr>
      <t xml:space="preserve"> year</t>
    </r>
  </si>
  <si>
    <t>Projected Enrolment – Transition Year</t>
  </si>
  <si>
    <t>Projected Enrolment – Leaving Certificate Applied</t>
  </si>
  <si>
    <t xml:space="preserve">Projected Enrolment - Traveller Pupils    </t>
  </si>
  <si>
    <t>Projected Enrolment -Bi lingual pupils (subjects taught through Irish)</t>
  </si>
  <si>
    <t>Projected Enrolment - Special Needs Pupils (in Approved Special Class for mild or moderate learning disabilities)</t>
  </si>
  <si>
    <t>Projected Enrolment – Junior Certificate Schools Programme (Year 1 only)</t>
  </si>
  <si>
    <t>1. Projected Pupil Enrolment:</t>
  </si>
  <si>
    <r>
      <t>Projected Enrolment – PLC Pupils</t>
    </r>
    <r>
      <rPr>
        <sz val="8"/>
        <rFont val="Times New Roman"/>
        <family val="1"/>
      </rPr>
      <t> </t>
    </r>
  </si>
  <si>
    <t>2. Teacher Information for 2023/2024:</t>
  </si>
  <si>
    <t>Number of teachers opting outs for supervision and substitution:</t>
  </si>
  <si>
    <t>Pre 01/01/2011</t>
  </si>
  <si>
    <t>Post 31/12/2010</t>
  </si>
  <si>
    <t>3. Other Staff 2023/2024</t>
  </si>
  <si>
    <t>School Secretary paid by DES (1978 Scheme</t>
  </si>
  <si>
    <t>___Yes/No___</t>
  </si>
  <si>
    <t xml:space="preserve">Please have a copy of the school’s previous payroll summary for the year ended 31/12/2022 for all employees. </t>
  </si>
  <si>
    <r>
      <t>4. Cash at Bank 1</t>
    </r>
    <r>
      <rPr>
        <b/>
        <vertAlign val="superscript"/>
        <sz val="14"/>
        <color theme="1"/>
        <rFont val="Tw Cen MT"/>
        <family val="2"/>
      </rPr>
      <t>st</t>
    </r>
    <r>
      <rPr>
        <b/>
        <sz val="14"/>
        <color theme="1"/>
        <rFont val="Tw Cen MT"/>
        <family val="2"/>
      </rPr>
      <t xml:space="preserve"> September 2023 (Estimated)</t>
    </r>
  </si>
  <si>
    <t>Estimate what the balances on the Bank accounts should be at the 01st September 2022 based on current information &amp; previous experience</t>
  </si>
  <si>
    <t xml:space="preserve"> Current Account Balance at September 1, 2023          </t>
  </si>
  <si>
    <t xml:space="preserve">Deposit Account Balance at September 1, 2023         </t>
  </si>
  <si>
    <r>
      <t xml:space="preserve"> Other Investments at September 1, 2023</t>
    </r>
    <r>
      <rPr>
        <b/>
        <sz val="13"/>
        <color theme="1"/>
        <rFont val="Tw Cen MT"/>
        <family val="2"/>
      </rPr>
      <t xml:space="preserve">                 </t>
    </r>
  </si>
  <si>
    <t xml:space="preserve"> € ___________</t>
  </si>
  <si>
    <t>5. Debtors:</t>
  </si>
  <si>
    <r>
      <t xml:space="preserve">Estimated amount owing </t>
    </r>
    <r>
      <rPr>
        <b/>
        <sz val="13"/>
        <color theme="1"/>
        <rFont val="Tw Cen MT"/>
        <family val="2"/>
      </rPr>
      <t>TO</t>
    </r>
    <r>
      <rPr>
        <sz val="13"/>
        <color theme="1"/>
        <rFont val="Tw Cen MT"/>
        <family val="2"/>
      </rPr>
      <t xml:space="preserve"> the School at September 1, </t>
    </r>
  </si>
  <si>
    <t>6. Creditors:</t>
  </si>
  <si>
    <r>
      <t xml:space="preserve">Estimated amount owing </t>
    </r>
    <r>
      <rPr>
        <b/>
        <sz val="13"/>
        <color theme="1"/>
        <rFont val="Tw Cen MT"/>
        <family val="2"/>
      </rPr>
      <t>BY</t>
    </r>
    <r>
      <rPr>
        <sz val="13"/>
        <color theme="1"/>
        <rFont val="Tw Cen MT"/>
        <family val="2"/>
      </rPr>
      <t xml:space="preserve"> the School at September 1, 2023     </t>
    </r>
  </si>
  <si>
    <t>7. Financial Reports:</t>
  </si>
  <si>
    <t>The following financial reports will assist you in the preparation of the budget for the 2023/2024 school year;</t>
  </si>
  <si>
    <r>
      <t>·</t>
    </r>
    <r>
      <rPr>
        <sz val="7"/>
        <color theme="1"/>
        <rFont val="Times New Roman"/>
        <family val="1"/>
      </rPr>
      <t xml:space="preserve">       </t>
    </r>
    <r>
      <rPr>
        <sz val="13"/>
        <color theme="1"/>
        <rFont val="Tw Cen MT"/>
        <family val="2"/>
      </rPr>
      <t>Income and Expenditure report from the1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</si>
  <si>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</si>
  <si>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Income and Expenditure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 </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</si>
  <si>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</si>
  <si>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 xml:space="preserve">Current list of employees paid directly on the school payroll. </t>
    </r>
  </si>
  <si>
    <t xml:space="preserve">1. Open sheet 1 - First complete the ‘School Budget Preparation Information’ sheet </t>
  </si>
  <si>
    <t>here</t>
  </si>
  <si>
    <t xml:space="preserve">                  The school budget preparation sheet can also be found on the FSSU website:</t>
  </si>
  <si>
    <t>9. The final budget form should be signed by the chairperson and a copy filed in the school. This should be included in the minutes of the meeting. A copy should be forwarded to the Patron/Trustees</t>
  </si>
  <si>
    <t xml:space="preserve">2. Open sheet 2 - Budget Grant Calculation  </t>
  </si>
  <si>
    <t>3. Open sheet 3 - Income and Expenditure Budget</t>
  </si>
  <si>
    <t xml:space="preserve">4. Open sheet 4 - Opening Bank Position  </t>
  </si>
  <si>
    <t xml:space="preserve">5. Open sheet 5 - Estimated Bank Cashflow  </t>
  </si>
  <si>
    <t>6. Open Sheet 6 - Capital Budget</t>
  </si>
  <si>
    <t>7. Open sheet 7 – Monthly Cashflow</t>
  </si>
  <si>
    <r>
      <rPr>
        <b/>
        <sz val="11"/>
        <rFont val="Arial"/>
        <family val="2"/>
      </rPr>
      <t xml:space="preserve">10. Sheet 8 - Sage 50 Import </t>
    </r>
    <r>
      <rPr>
        <sz val="11"/>
        <rFont val="Arial"/>
        <family val="2"/>
      </rPr>
      <t xml:space="preserve">
This sheet contains instructions on importing the budget into the Sage accounts system. The budget must only be entered/imported to the accounts system after the current year end 31.08.2023 has been run. </t>
    </r>
  </si>
  <si>
    <t>PLC Pupils 2023/24</t>
  </si>
  <si>
    <t>PLC Pupils</t>
  </si>
  <si>
    <t>Included in other state funding</t>
  </si>
  <si>
    <t>PLC funding included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</si>
</sst>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7"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name val="Arial"/>
      <family val="2"/>
    </font>
    <font>
      <sz val="11"/>
      <name val="Calibri"/>
      <family val="2"/>
      <scheme val="minor"/>
    </font>
    <font>
      <b/>
      <sz val="11"/>
      <name val="Arial"/>
      <family val="2"/>
    </font>
    <font>
      <b/>
      <i/>
      <sz val="10"/>
      <color rgb="FFFF0000"/>
      <name val="Calibri"/>
      <family val="2"/>
      <scheme val="minor"/>
    </font>
    <font>
      <b/>
      <sz val="11"/>
      <color rgb="FFFF0000"/>
      <name val="Calibri"/>
      <family val="2"/>
      <scheme val="minor"/>
    </font>
    <font>
      <sz val="10"/>
      <color theme="9" tint="-0.249977111117893"/>
      <name val="Calibri"/>
      <family val="2"/>
      <scheme val="minor"/>
    </font>
    <font>
      <sz val="11"/>
      <color theme="9" tint="-0.249977111117893"/>
      <name val="Calibri"/>
      <family val="2"/>
      <scheme val="minor"/>
    </font>
    <font>
      <sz val="11"/>
      <color theme="9" tint="-0.249977111117893"/>
      <name val="Arial"/>
      <family val="2"/>
    </font>
    <font>
      <sz val="10"/>
      <name val="Calibri"/>
      <family val="2"/>
      <scheme val="minor"/>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
      <b/>
      <sz val="10.5"/>
      <color theme="1"/>
      <name val="Calibri"/>
      <family val="2"/>
      <scheme val="minor"/>
    </font>
    <font>
      <b/>
      <sz val="10.5"/>
      <color rgb="FFFF0000"/>
      <name val="Calibri"/>
      <family val="2"/>
    </font>
    <font>
      <sz val="13"/>
      <color theme="1"/>
      <name val="Tw Cen MT"/>
      <family val="2"/>
    </font>
    <font>
      <vertAlign val="superscript"/>
      <sz val="13"/>
      <color theme="1"/>
      <name val="Tw Cen MT"/>
      <family val="2"/>
    </font>
    <font>
      <b/>
      <sz val="14"/>
      <color theme="1"/>
      <name val="Tw Cen MT"/>
      <family val="2"/>
    </font>
    <font>
      <sz val="8"/>
      <name val="Times New Roman"/>
      <family val="1"/>
    </font>
    <font>
      <sz val="13"/>
      <name val="Tw Cen MT"/>
      <family val="2"/>
    </font>
    <font>
      <u/>
      <sz val="13"/>
      <color theme="1"/>
      <name val="Tw Cen MT"/>
      <family val="2"/>
    </font>
    <font>
      <b/>
      <vertAlign val="superscript"/>
      <sz val="14"/>
      <color theme="1"/>
      <name val="Tw Cen MT"/>
      <family val="2"/>
    </font>
    <font>
      <b/>
      <sz val="13"/>
      <color theme="1"/>
      <name val="Tw Cen MT"/>
      <family val="2"/>
    </font>
    <font>
      <sz val="13"/>
      <color theme="1"/>
      <name val="Symbol"/>
      <family val="1"/>
      <charset val="2"/>
    </font>
    <font>
      <sz val="7"/>
      <color theme="1"/>
      <name val="Times New Roman"/>
      <family val="1"/>
    </font>
  </fonts>
  <fills count="2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65">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s>
  <cellStyleXfs count="7">
    <xf numFmtId="0" fontId="0" fillId="0" borderId="0"/>
    <xf numFmtId="167" fontId="13" fillId="0" borderId="0" applyFont="0" applyFill="0" applyBorder="0" applyAlignment="0" applyProtection="0"/>
    <xf numFmtId="166" fontId="13" fillId="0" borderId="0" applyFont="0" applyFill="0" applyBorder="0" applyAlignment="0" applyProtection="0"/>
    <xf numFmtId="0" fontId="3" fillId="0" borderId="0"/>
    <xf numFmtId="9" fontId="13" fillId="0" borderId="0" applyFont="0" applyFill="0" applyBorder="0" applyAlignment="0" applyProtection="0"/>
    <xf numFmtId="0" fontId="54" fillId="0" borderId="0" applyNumberFormat="0" applyFill="0" applyBorder="0" applyAlignment="0" applyProtection="0"/>
    <xf numFmtId="43" fontId="13" fillId="0" borderId="0" applyFont="0" applyFill="0" applyBorder="0" applyAlignment="0" applyProtection="0"/>
  </cellStyleXfs>
  <cellXfs count="418">
    <xf numFmtId="0" fontId="0" fillId="0" borderId="0" xfId="0"/>
    <xf numFmtId="0" fontId="14" fillId="0" borderId="1" xfId="0" applyFont="1" applyBorder="1"/>
    <xf numFmtId="0" fontId="0" fillId="0" borderId="1" xfId="0" applyBorder="1"/>
    <xf numFmtId="165"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166" fontId="13" fillId="0" borderId="0" xfId="2" applyFont="1"/>
    <xf numFmtId="164" fontId="0" fillId="0" borderId="0" xfId="0" applyNumberFormat="1"/>
    <xf numFmtId="0" fontId="15" fillId="0" borderId="0" xfId="0" applyFont="1"/>
    <xf numFmtId="168" fontId="15"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xf numFmtId="0" fontId="0" fillId="3" borderId="5" xfId="0" applyFill="1" applyBorder="1"/>
    <xf numFmtId="0" fontId="4" fillId="3" borderId="6" xfId="3" applyFont="1" applyFill="1" applyBorder="1" applyAlignment="1">
      <alignment horizontal="center"/>
    </xf>
    <xf numFmtId="165" fontId="14" fillId="3" borderId="6" xfId="0" applyNumberFormat="1" applyFont="1" applyFill="1" applyBorder="1" applyAlignment="1">
      <alignment horizontal="right"/>
    </xf>
    <xf numFmtId="0" fontId="0" fillId="3" borderId="6" xfId="0" applyFill="1" applyBorder="1"/>
    <xf numFmtId="164" fontId="13" fillId="3" borderId="0" xfId="2" applyNumberFormat="1" applyFont="1" applyFill="1" applyProtection="1"/>
    <xf numFmtId="164" fontId="13" fillId="3" borderId="0" xfId="2" applyNumberFormat="1" applyFont="1" applyFill="1" applyProtection="1">
      <protection locked="0"/>
    </xf>
    <xf numFmtId="164" fontId="13" fillId="3" borderId="7" xfId="2" applyNumberFormat="1" applyFont="1" applyFill="1" applyBorder="1" applyProtection="1"/>
    <xf numFmtId="164"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164" fontId="18" fillId="0" borderId="5" xfId="0" applyNumberFormat="1" applyFont="1" applyBorder="1"/>
    <xf numFmtId="164" fontId="13" fillId="0" borderId="0" xfId="2" applyNumberFormat="1" applyFont="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xf numFmtId="0" fontId="21" fillId="0" borderId="0" xfId="0" applyFont="1" applyAlignment="1" applyProtection="1">
      <alignment horizontal="center"/>
      <protection locked="0"/>
    </xf>
    <xf numFmtId="0" fontId="21" fillId="0" borderId="0" xfId="0" applyFont="1" applyProtection="1">
      <protection locked="0"/>
    </xf>
    <xf numFmtId="0" fontId="14" fillId="0" borderId="0" xfId="0" applyFont="1"/>
    <xf numFmtId="0" fontId="14" fillId="0" borderId="1" xfId="0" applyFont="1" applyBorder="1" applyAlignment="1">
      <alignment horizontal="center"/>
    </xf>
    <xf numFmtId="164"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164" fontId="14" fillId="0" borderId="10" xfId="0" applyNumberFormat="1" applyFont="1" applyBorder="1" applyAlignment="1" applyProtection="1">
      <alignment horizontal="center"/>
      <protection locked="0"/>
    </xf>
    <xf numFmtId="164"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Alignment="1" applyProtection="1">
      <alignment horizontal="center"/>
      <protection locked="0"/>
    </xf>
    <xf numFmtId="0" fontId="24" fillId="0" borderId="0" xfId="0" applyFont="1" applyAlignment="1" applyProtection="1">
      <alignment horizontal="center"/>
      <protection locked="0"/>
    </xf>
    <xf numFmtId="0" fontId="24" fillId="0" borderId="0" xfId="0" applyFont="1"/>
    <xf numFmtId="164" fontId="24" fillId="0" borderId="0" xfId="0" applyNumberFormat="1" applyFont="1"/>
    <xf numFmtId="0" fontId="24" fillId="0" borderId="0" xfId="0" applyFont="1" applyAlignment="1">
      <alignment horizontal="center"/>
    </xf>
    <xf numFmtId="0" fontId="23" fillId="0" borderId="0" xfId="0" applyFont="1" applyProtection="1">
      <protection locked="0"/>
    </xf>
    <xf numFmtId="0" fontId="22" fillId="0" borderId="0" xfId="0" applyFont="1" applyProtection="1">
      <protection locked="0"/>
    </xf>
    <xf numFmtId="0" fontId="19" fillId="0" borderId="0" xfId="0" applyFont="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Alignment="1">
      <alignment horizontal="left"/>
    </xf>
    <xf numFmtId="0" fontId="2" fillId="0" borderId="0" xfId="0" applyFont="1" applyAlignment="1">
      <alignment horizontal="left"/>
    </xf>
    <xf numFmtId="0" fontId="7" fillId="0" borderId="0" xfId="3" applyFont="1"/>
    <xf numFmtId="0" fontId="7" fillId="0" borderId="0" xfId="3" applyFont="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164" fontId="25" fillId="0" borderId="0" xfId="0" applyNumberFormat="1" applyFont="1"/>
    <xf numFmtId="0" fontId="18" fillId="0" borderId="0" xfId="0" applyFont="1" applyAlignment="1" applyProtection="1">
      <alignment horizontal="center"/>
      <protection locked="0"/>
    </xf>
    <xf numFmtId="168" fontId="15" fillId="4" borderId="0" xfId="0" applyNumberFormat="1" applyFont="1" applyFill="1"/>
    <xf numFmtId="168" fontId="15" fillId="4" borderId="18" xfId="0" applyNumberFormat="1" applyFont="1" applyFill="1" applyBorder="1"/>
    <xf numFmtId="0" fontId="23" fillId="0" borderId="20" xfId="0" applyFont="1" applyBorder="1"/>
    <xf numFmtId="1" fontId="19" fillId="0" borderId="0" xfId="0" applyNumberFormat="1" applyFont="1" applyAlignment="1" applyProtection="1">
      <alignment horizontal="center"/>
      <protection locked="0"/>
    </xf>
    <xf numFmtId="1" fontId="19" fillId="0" borderId="0" xfId="0" applyNumberFormat="1" applyFont="1"/>
    <xf numFmtId="0" fontId="26" fillId="6" borderId="21" xfId="0" applyFont="1" applyFill="1" applyBorder="1"/>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Border="1"/>
    <xf numFmtId="0" fontId="29" fillId="0" borderId="23" xfId="0" applyFont="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9" fontId="29" fillId="0" borderId="25" xfId="1" applyNumberFormat="1" applyFont="1" applyBorder="1"/>
    <xf numFmtId="169" fontId="29" fillId="0" borderId="25" xfId="1" applyNumberFormat="1" applyFont="1" applyBorder="1" applyProtection="1">
      <protection locked="0"/>
    </xf>
    <xf numFmtId="169" fontId="13" fillId="0" borderId="27" xfId="1" applyNumberFormat="1" applyFont="1" applyBorder="1" applyProtection="1">
      <protection locked="0"/>
    </xf>
    <xf numFmtId="169" fontId="29" fillId="0" borderId="28" xfId="1" applyNumberFormat="1" applyFont="1" applyBorder="1" applyProtection="1">
      <protection locked="0"/>
    </xf>
    <xf numFmtId="169" fontId="13" fillId="0" borderId="27" xfId="1" applyNumberFormat="1" applyFont="1" applyBorder="1"/>
    <xf numFmtId="169" fontId="33" fillId="0" borderId="25" xfId="1" applyNumberFormat="1" applyFont="1" applyBorder="1"/>
    <xf numFmtId="169" fontId="33" fillId="0" borderId="28" xfId="1" applyNumberFormat="1" applyFont="1" applyBorder="1"/>
    <xf numFmtId="169" fontId="29" fillId="0" borderId="25" xfId="1" applyNumberFormat="1" applyFont="1" applyBorder="1" applyAlignment="1">
      <alignment horizontal="right"/>
    </xf>
    <xf numFmtId="169" fontId="29" fillId="0" borderId="28" xfId="1" applyNumberFormat="1" applyFont="1" applyBorder="1" applyAlignment="1">
      <alignment horizontal="right"/>
    </xf>
    <xf numFmtId="169" fontId="29" fillId="0" borderId="28" xfId="1" applyNumberFormat="1" applyFont="1" applyBorder="1"/>
    <xf numFmtId="169"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Protection="1">
      <protection locked="0"/>
    </xf>
    <xf numFmtId="0" fontId="0" fillId="3" borderId="0" xfId="0" applyFill="1"/>
    <xf numFmtId="0" fontId="0" fillId="7" borderId="0" xfId="0" applyFill="1" applyProtection="1">
      <protection locked="0"/>
    </xf>
    <xf numFmtId="0" fontId="14" fillId="7" borderId="0" xfId="0" applyFont="1" applyFill="1" applyProtection="1">
      <protection locked="0"/>
    </xf>
    <xf numFmtId="0" fontId="2" fillId="8" borderId="27" xfId="0" applyFont="1" applyFill="1" applyBorder="1" applyAlignment="1">
      <alignment horizontal="center"/>
    </xf>
    <xf numFmtId="0" fontId="2" fillId="8" borderId="0" xfId="0" quotePrefix="1" applyFont="1" applyFill="1" applyAlignment="1">
      <alignment horizontal="left"/>
    </xf>
    <xf numFmtId="0" fontId="0" fillId="8" borderId="0" xfId="0" applyFill="1"/>
    <xf numFmtId="0" fontId="0" fillId="8" borderId="0" xfId="0" applyFill="1" applyProtection="1">
      <protection locked="0"/>
    </xf>
    <xf numFmtId="169"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9"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9" fontId="33" fillId="11" borderId="33" xfId="1" applyNumberFormat="1" applyFont="1" applyFill="1" applyBorder="1" applyProtection="1"/>
    <xf numFmtId="169" fontId="33" fillId="11" borderId="25" xfId="1" applyNumberFormat="1" applyFont="1" applyFill="1" applyBorder="1" applyProtection="1"/>
    <xf numFmtId="169" fontId="33" fillId="11" borderId="25" xfId="1" applyNumberFormat="1" applyFont="1" applyFill="1" applyBorder="1" applyProtection="1">
      <protection locked="0"/>
    </xf>
    <xf numFmtId="169"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Alignment="1">
      <alignment horizontal="left"/>
    </xf>
    <xf numFmtId="0" fontId="0" fillId="12" borderId="0" xfId="0" applyFill="1"/>
    <xf numFmtId="169" fontId="13" fillId="12" borderId="27" xfId="1" applyNumberFormat="1" applyFont="1" applyFill="1" applyBorder="1"/>
    <xf numFmtId="0" fontId="18" fillId="3" borderId="6" xfId="0" applyFont="1" applyFill="1" applyBorder="1" applyProtection="1">
      <protection locked="0"/>
    </xf>
    <xf numFmtId="169"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165"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165"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164"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4" fillId="7" borderId="7" xfId="1" applyNumberFormat="1" applyFont="1" applyFill="1" applyBorder="1"/>
    <xf numFmtId="0" fontId="14" fillId="9" borderId="7" xfId="0" applyFont="1" applyFill="1" applyBorder="1" applyProtection="1">
      <protection locked="0"/>
    </xf>
    <xf numFmtId="164" fontId="13" fillId="3" borderId="36" xfId="2" applyNumberFormat="1" applyFont="1" applyFill="1" applyBorder="1" applyProtection="1"/>
    <xf numFmtId="164" fontId="13" fillId="3" borderId="34" xfId="2" applyNumberFormat="1" applyFont="1" applyFill="1" applyBorder="1" applyProtection="1"/>
    <xf numFmtId="0" fontId="31" fillId="14" borderId="8" xfId="0" applyFont="1" applyFill="1" applyBorder="1" applyProtection="1">
      <protection locked="0"/>
    </xf>
    <xf numFmtId="168" fontId="18" fillId="14" borderId="21" xfId="0" applyNumberFormat="1" applyFont="1" applyFill="1" applyBorder="1" applyProtection="1">
      <protection locked="0"/>
    </xf>
    <xf numFmtId="164"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9" fontId="33" fillId="0" borderId="25" xfId="1" applyNumberFormat="1" applyFont="1" applyFill="1" applyBorder="1"/>
    <xf numFmtId="169" fontId="33" fillId="0" borderId="25" xfId="1" applyNumberFormat="1" applyFont="1" applyFill="1" applyBorder="1" applyProtection="1">
      <protection locked="0"/>
    </xf>
    <xf numFmtId="169"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69" fontId="33" fillId="0" borderId="28" xfId="1" applyNumberFormat="1" applyFont="1" applyFill="1" applyBorder="1" applyProtection="1"/>
    <xf numFmtId="1" fontId="0" fillId="0" borderId="0" xfId="0" applyNumberFormat="1" applyProtection="1">
      <protection locked="0"/>
    </xf>
    <xf numFmtId="1" fontId="13" fillId="0" borderId="0" xfId="4" applyNumberFormat="1" applyFont="1" applyAlignment="1" applyProtection="1">
      <alignment horizontal="right"/>
      <protection locked="0"/>
    </xf>
    <xf numFmtId="169" fontId="14" fillId="9" borderId="21" xfId="0" applyNumberFormat="1" applyFont="1" applyFill="1" applyBorder="1" applyProtection="1">
      <protection locked="0"/>
    </xf>
    <xf numFmtId="169"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9"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9" fontId="14" fillId="9" borderId="35" xfId="0" applyNumberFormat="1" applyFont="1" applyFill="1" applyBorder="1" applyProtection="1">
      <protection locked="0"/>
    </xf>
    <xf numFmtId="164" fontId="13" fillId="3" borderId="0" xfId="2" applyNumberFormat="1" applyFont="1" applyFill="1" applyBorder="1" applyProtection="1">
      <protection locked="0"/>
    </xf>
    <xf numFmtId="0" fontId="29" fillId="2" borderId="41" xfId="0" applyFont="1" applyFill="1" applyBorder="1" applyAlignment="1">
      <alignment horizontal="center"/>
    </xf>
    <xf numFmtId="169"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169" fontId="33" fillId="0" borderId="26" xfId="1" applyNumberFormat="1" applyFont="1" applyFill="1" applyBorder="1" applyProtection="1">
      <protection locked="0"/>
    </xf>
    <xf numFmtId="1" fontId="14" fillId="9" borderId="7" xfId="0" applyNumberFormat="1" applyFont="1" applyFill="1" applyBorder="1" applyProtection="1">
      <protection locked="0"/>
    </xf>
    <xf numFmtId="0" fontId="43" fillId="0" borderId="0" xfId="0" applyFont="1"/>
    <xf numFmtId="0" fontId="42" fillId="0" borderId="0" xfId="0" applyFont="1" applyAlignment="1">
      <alignment horizontal="left" vertical="center"/>
    </xf>
    <xf numFmtId="0" fontId="42" fillId="0" borderId="0" xfId="0" applyFont="1" applyAlignment="1">
      <alignment horizontal="left"/>
    </xf>
    <xf numFmtId="0" fontId="40" fillId="0" borderId="0" xfId="0" applyFont="1" applyAlignment="1">
      <alignment horizontal="left" vertical="center" indent="5"/>
    </xf>
    <xf numFmtId="0" fontId="44" fillId="0" borderId="0" xfId="0" applyFont="1" applyAlignment="1">
      <alignment horizontal="left" vertical="center" indent="5"/>
    </xf>
    <xf numFmtId="0" fontId="42" fillId="0" borderId="0" xfId="0" applyFont="1" applyAlignment="1">
      <alignment horizontal="left" vertical="center" indent="6"/>
    </xf>
    <xf numFmtId="0" fontId="45" fillId="2" borderId="23" xfId="0" applyFont="1" applyFill="1" applyBorder="1" applyAlignment="1">
      <alignment horizontal="left"/>
    </xf>
    <xf numFmtId="169" fontId="29" fillId="17" borderId="28" xfId="1" applyNumberFormat="1" applyFont="1" applyFill="1" applyBorder="1" applyProtection="1">
      <protection locked="0"/>
    </xf>
    <xf numFmtId="169" fontId="29" fillId="17" borderId="28" xfId="1" applyNumberFormat="1" applyFont="1" applyFill="1" applyBorder="1" applyAlignment="1">
      <alignment horizontal="right"/>
    </xf>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Protection="1">
      <protection locked="0"/>
    </xf>
    <xf numFmtId="0" fontId="29" fillId="0" borderId="43" xfId="0" applyFont="1" applyBorder="1" applyProtection="1">
      <protection locked="0"/>
    </xf>
    <xf numFmtId="0" fontId="29" fillId="0" borderId="44" xfId="0" applyFont="1" applyBorder="1" applyProtection="1">
      <protection locked="0"/>
    </xf>
    <xf numFmtId="0" fontId="29" fillId="0" borderId="45" xfId="0" applyFont="1" applyBorder="1" applyProtection="1">
      <protection locked="0"/>
    </xf>
    <xf numFmtId="0" fontId="29" fillId="0" borderId="46" xfId="0" applyFont="1" applyBorder="1" applyProtection="1">
      <protection locked="0"/>
    </xf>
    <xf numFmtId="169" fontId="29" fillId="0" borderId="47" xfId="1" applyNumberFormat="1" applyFont="1" applyBorder="1" applyProtection="1">
      <protection locked="0"/>
    </xf>
    <xf numFmtId="169" fontId="29" fillId="5" borderId="48" xfId="1" applyNumberFormat="1" applyFont="1" applyFill="1" applyBorder="1" applyProtection="1">
      <protection locked="0"/>
    </xf>
    <xf numFmtId="169" fontId="29" fillId="5" borderId="49" xfId="1" applyNumberFormat="1" applyFont="1" applyFill="1" applyBorder="1" applyProtection="1">
      <protection locked="0"/>
    </xf>
    <xf numFmtId="169" fontId="14" fillId="10" borderId="21" xfId="0" applyNumberFormat="1" applyFont="1" applyFill="1" applyBorder="1" applyProtection="1">
      <protection locked="0"/>
    </xf>
    <xf numFmtId="0" fontId="29" fillId="0" borderId="0" xfId="0" applyFont="1"/>
    <xf numFmtId="169"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1" xfId="0" applyFont="1" applyFill="1" applyBorder="1" applyAlignment="1">
      <alignment horizontal="left"/>
    </xf>
    <xf numFmtId="0" fontId="29" fillId="5" borderId="52" xfId="0" applyFont="1" applyFill="1" applyBorder="1" applyAlignment="1">
      <alignment horizontal="left"/>
    </xf>
    <xf numFmtId="0" fontId="0" fillId="4" borderId="42" xfId="0" applyFill="1" applyBorder="1" applyAlignment="1" applyProtection="1">
      <alignment horizontal="center"/>
      <protection locked="0"/>
    </xf>
    <xf numFmtId="0" fontId="29" fillId="4" borderId="53" xfId="0" applyFont="1" applyFill="1" applyBorder="1" applyAlignment="1">
      <alignment horizontal="center"/>
    </xf>
    <xf numFmtId="0" fontId="29" fillId="4" borderId="54" xfId="0" applyFont="1" applyFill="1" applyBorder="1" applyAlignment="1">
      <alignment horizontal="center"/>
    </xf>
    <xf numFmtId="0" fontId="29" fillId="4" borderId="55" xfId="0" applyFont="1" applyFill="1" applyBorder="1" applyAlignment="1">
      <alignment horizontal="center"/>
    </xf>
    <xf numFmtId="169" fontId="33" fillId="18" borderId="57" xfId="1" applyNumberFormat="1" applyFont="1" applyFill="1" applyBorder="1" applyProtection="1"/>
    <xf numFmtId="0" fontId="0" fillId="0" borderId="35" xfId="0" applyBorder="1"/>
    <xf numFmtId="0" fontId="18" fillId="5" borderId="58" xfId="0" applyFont="1" applyFill="1" applyBorder="1"/>
    <xf numFmtId="0" fontId="18" fillId="5" borderId="59"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19" borderId="50" xfId="0" applyFont="1" applyFill="1" applyBorder="1"/>
    <xf numFmtId="0" fontId="18" fillId="19" borderId="41" xfId="0" applyFont="1" applyFill="1" applyBorder="1"/>
    <xf numFmtId="0" fontId="18" fillId="16" borderId="50"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47" fillId="0" borderId="29" xfId="0" applyFont="1" applyBorder="1" applyProtection="1">
      <protection locked="0"/>
    </xf>
    <xf numFmtId="169" fontId="47" fillId="0" borderId="28" xfId="1" applyNumberFormat="1" applyFont="1" applyBorder="1" applyAlignment="1">
      <alignment horizontal="right"/>
    </xf>
    <xf numFmtId="0" fontId="48" fillId="0" borderId="0" xfId="0" applyFont="1"/>
    <xf numFmtId="164" fontId="48" fillId="0" borderId="0" xfId="0" applyNumberFormat="1" applyFont="1" applyAlignment="1">
      <alignment wrapText="1"/>
    </xf>
    <xf numFmtId="0" fontId="40" fillId="0" borderId="0" xfId="0" applyFont="1" applyAlignment="1">
      <alignment horizontal="left" vertical="center" wrapText="1" indent="8"/>
    </xf>
    <xf numFmtId="0" fontId="49" fillId="0" borderId="0" xfId="0" applyFont="1" applyAlignment="1">
      <alignment wrapText="1"/>
    </xf>
    <xf numFmtId="1" fontId="5" fillId="6" borderId="21" xfId="0" applyNumberFormat="1" applyFont="1" applyFill="1" applyBorder="1" applyProtection="1">
      <protection locked="0"/>
    </xf>
    <xf numFmtId="169" fontId="33" fillId="5" borderId="25" xfId="1" applyNumberFormat="1" applyFont="1" applyFill="1" applyBorder="1" applyProtection="1"/>
    <xf numFmtId="169" fontId="33" fillId="5" borderId="26" xfId="1" applyNumberFormat="1" applyFont="1" applyFill="1" applyBorder="1" applyProtection="1">
      <protection locked="0"/>
    </xf>
    <xf numFmtId="0" fontId="50" fillId="5" borderId="28" xfId="0" applyFont="1" applyFill="1" applyBorder="1" applyAlignment="1">
      <alignment horizontal="center"/>
    </xf>
    <xf numFmtId="0" fontId="50" fillId="5" borderId="22" xfId="0" applyFont="1" applyFill="1" applyBorder="1" applyAlignment="1">
      <alignment horizontal="left"/>
    </xf>
    <xf numFmtId="0" fontId="50"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0" xfId="0" applyFont="1" applyBorder="1" applyAlignment="1">
      <alignment horizontal="center"/>
    </xf>
    <xf numFmtId="0" fontId="31" fillId="0" borderId="61" xfId="0" applyFont="1" applyBorder="1" applyAlignment="1">
      <alignment horizontal="center"/>
    </xf>
    <xf numFmtId="0" fontId="0" fillId="0" borderId="57"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56" xfId="0" applyBorder="1"/>
    <xf numFmtId="0" fontId="0" fillId="0" borderId="16" xfId="0" applyBorder="1"/>
    <xf numFmtId="0" fontId="0" fillId="0" borderId="62" xfId="0" applyBorder="1"/>
    <xf numFmtId="1" fontId="0" fillId="4" borderId="63" xfId="0" applyNumberFormat="1" applyFill="1" applyBorder="1"/>
    <xf numFmtId="0" fontId="51" fillId="0" borderId="32" xfId="0" applyFont="1" applyBorder="1"/>
    <xf numFmtId="0" fontId="51" fillId="0" borderId="12" xfId="0" applyFont="1" applyBorder="1"/>
    <xf numFmtId="0" fontId="51" fillId="0" borderId="13" xfId="0" applyFont="1" applyBorder="1"/>
    <xf numFmtId="0" fontId="51" fillId="0" borderId="14" xfId="0" applyFont="1" applyBorder="1"/>
    <xf numFmtId="0" fontId="51" fillId="0" borderId="0" xfId="0" applyFont="1"/>
    <xf numFmtId="0" fontId="51" fillId="0" borderId="15" xfId="0" applyFont="1" applyBorder="1"/>
    <xf numFmtId="0" fontId="51" fillId="0" borderId="16" xfId="0" applyFont="1" applyBorder="1" applyAlignment="1">
      <alignment horizontal="left"/>
    </xf>
    <xf numFmtId="0" fontId="51" fillId="0" borderId="11" xfId="0" applyFont="1" applyBorder="1" applyAlignment="1">
      <alignment horizontal="left"/>
    </xf>
    <xf numFmtId="0" fontId="51" fillId="0" borderId="35" xfId="0" applyFont="1" applyBorder="1" applyAlignment="1">
      <alignment horizontal="left"/>
    </xf>
    <xf numFmtId="0" fontId="42" fillId="0" borderId="0" xfId="0" applyFont="1" applyAlignment="1">
      <alignment horizontal="left" vertical="top" wrapText="1" indent="5"/>
    </xf>
    <xf numFmtId="0" fontId="52" fillId="0" borderId="7" xfId="0" applyFont="1" applyBorder="1"/>
    <xf numFmtId="0" fontId="42" fillId="0" borderId="0" xfId="0" applyFont="1" applyAlignment="1">
      <alignment horizontal="left" vertical="center" wrapText="1" indent="8"/>
    </xf>
    <xf numFmtId="0" fontId="42" fillId="0" borderId="0" xfId="0" applyFont="1" applyAlignment="1">
      <alignment horizontal="left" vertical="center" indent="8"/>
    </xf>
    <xf numFmtId="0" fontId="51" fillId="0" borderId="0" xfId="0" applyFont="1" applyAlignment="1">
      <alignment horizontal="left"/>
    </xf>
    <xf numFmtId="0" fontId="51" fillId="0" borderId="15" xfId="0" applyFont="1" applyBorder="1" applyAlignment="1">
      <alignment horizontal="left"/>
    </xf>
    <xf numFmtId="0" fontId="53" fillId="0" borderId="21" xfId="0" applyFont="1" applyBorder="1" applyAlignment="1">
      <alignment vertical="center"/>
    </xf>
    <xf numFmtId="1" fontId="51" fillId="0" borderId="21" xfId="0" applyNumberFormat="1" applyFont="1" applyBorder="1" applyAlignment="1">
      <alignment horizontal="center"/>
    </xf>
    <xf numFmtId="1" fontId="18" fillId="16" borderId="21" xfId="0" applyNumberFormat="1" applyFont="1" applyFill="1" applyBorder="1" applyAlignment="1">
      <alignment horizontal="center"/>
    </xf>
    <xf numFmtId="0" fontId="29" fillId="5" borderId="48" xfId="0" applyFont="1" applyFill="1" applyBorder="1" applyAlignment="1">
      <alignment horizontal="center"/>
    </xf>
    <xf numFmtId="0" fontId="29" fillId="5" borderId="64" xfId="0" applyFont="1" applyFill="1" applyBorder="1" applyAlignment="1">
      <alignment horizontal="center"/>
    </xf>
    <xf numFmtId="0" fontId="29" fillId="5" borderId="49" xfId="0" applyFont="1" applyFill="1" applyBorder="1" applyAlignment="1">
      <alignment horizontal="center"/>
    </xf>
    <xf numFmtId="0" fontId="54" fillId="0" borderId="0" xfId="5" applyAlignment="1">
      <alignment horizontal="left"/>
    </xf>
    <xf numFmtId="0" fontId="55" fillId="0" borderId="0" xfId="0" applyFont="1" applyAlignment="1" applyProtection="1">
      <alignment wrapText="1"/>
      <protection locked="0"/>
    </xf>
    <xf numFmtId="0" fontId="22" fillId="0" borderId="40" xfId="0" applyFont="1" applyBorder="1"/>
    <xf numFmtId="0" fontId="14" fillId="10" borderId="32" xfId="0" applyFont="1" applyFill="1" applyBorder="1"/>
    <xf numFmtId="0" fontId="0" fillId="10" borderId="12" xfId="0" applyFill="1" applyBorder="1"/>
    <xf numFmtId="0" fontId="0" fillId="10" borderId="13" xfId="0" applyFill="1" applyBorder="1"/>
    <xf numFmtId="0" fontId="0" fillId="10" borderId="14" xfId="0" applyFill="1" applyBorder="1"/>
    <xf numFmtId="0" fontId="0" fillId="10" borderId="0" xfId="0" applyFill="1"/>
    <xf numFmtId="0" fontId="0" fillId="10" borderId="15" xfId="0" applyFill="1" applyBorder="1"/>
    <xf numFmtId="0" fontId="0" fillId="0" borderId="14" xfId="0" applyBorder="1"/>
    <xf numFmtId="0" fontId="14" fillId="0" borderId="14" xfId="0" applyFont="1" applyBorder="1"/>
    <xf numFmtId="1" fontId="0" fillId="0" borderId="14" xfId="0" applyNumberFormat="1" applyBorder="1"/>
    <xf numFmtId="0" fontId="35" fillId="0" borderId="14" xfId="0" applyFont="1" applyBorder="1"/>
    <xf numFmtId="1" fontId="0" fillId="10" borderId="14" xfId="0" applyNumberFormat="1" applyFill="1" applyBorder="1"/>
    <xf numFmtId="1" fontId="0" fillId="10" borderId="0" xfId="0" applyNumberFormat="1" applyFill="1"/>
    <xf numFmtId="1" fontId="0" fillId="10" borderId="16" xfId="0" applyNumberFormat="1" applyFill="1" applyBorder="1"/>
    <xf numFmtId="0" fontId="0" fillId="10" borderId="11" xfId="0" applyFill="1" applyBorder="1"/>
    <xf numFmtId="0" fontId="57" fillId="0" borderId="21" xfId="0" applyFont="1" applyBorder="1" applyAlignment="1">
      <alignment horizontal="justify" vertical="center" wrapText="1"/>
    </xf>
    <xf numFmtId="0" fontId="57" fillId="0" borderId="5" xfId="0" applyFont="1" applyBorder="1" applyAlignment="1">
      <alignment horizontal="justify" vertical="center" wrapText="1"/>
    </xf>
    <xf numFmtId="0" fontId="57" fillId="0" borderId="0" xfId="0" applyFont="1"/>
    <xf numFmtId="0" fontId="57" fillId="0" borderId="34" xfId="0" applyFont="1" applyBorder="1" applyAlignment="1">
      <alignment horizontal="justify" vertical="center" wrapText="1"/>
    </xf>
    <xf numFmtId="0" fontId="57" fillId="0" borderId="35" xfId="0" applyFont="1" applyBorder="1" applyAlignment="1">
      <alignment horizontal="justify" vertical="center" wrapText="1"/>
    </xf>
    <xf numFmtId="0" fontId="59" fillId="0" borderId="0" xfId="0" applyFont="1" applyAlignment="1">
      <alignment horizontal="justify" vertical="center"/>
    </xf>
    <xf numFmtId="0" fontId="61" fillId="0" borderId="34" xfId="0" applyFont="1" applyBorder="1" applyAlignment="1">
      <alignment horizontal="justify" vertical="center" wrapText="1"/>
    </xf>
    <xf numFmtId="0" fontId="62" fillId="0" borderId="0" xfId="0" applyFont="1" applyAlignment="1">
      <alignment vertical="center"/>
    </xf>
    <xf numFmtId="0" fontId="57" fillId="0" borderId="0" xfId="0" applyFont="1" applyAlignment="1">
      <alignment vertical="center"/>
    </xf>
    <xf numFmtId="0" fontId="59" fillId="0" borderId="0" xfId="0" applyFont="1"/>
    <xf numFmtId="0" fontId="57" fillId="0" borderId="0" xfId="0" applyFont="1" applyAlignment="1">
      <alignment horizontal="justify" vertical="center"/>
    </xf>
    <xf numFmtId="0" fontId="65" fillId="0" borderId="0" xfId="0" applyFont="1" applyAlignment="1">
      <alignment vertical="center"/>
    </xf>
    <xf numFmtId="0" fontId="54" fillId="0" borderId="0" xfId="5" applyAlignment="1">
      <alignment horizontal="center"/>
    </xf>
    <xf numFmtId="0" fontId="44" fillId="0" borderId="0" xfId="0" applyFont="1" applyAlignment="1">
      <alignment horizontal="left" vertical="center" wrapText="1" indent="5"/>
    </xf>
    <xf numFmtId="0" fontId="46" fillId="0" borderId="0" xfId="0" applyFont="1" applyAlignment="1" applyProtection="1">
      <alignment wrapText="1"/>
      <protection locked="0"/>
    </xf>
    <xf numFmtId="0" fontId="57" fillId="0" borderId="8" xfId="0" applyFont="1" applyBorder="1" applyAlignment="1">
      <alignment horizontal="justify" vertical="center" wrapText="1"/>
    </xf>
    <xf numFmtId="0" fontId="57" fillId="0" borderId="5" xfId="0" applyFont="1" applyBorder="1" applyAlignment="1">
      <alignment horizontal="justify" vertical="center" wrapText="1"/>
    </xf>
    <xf numFmtId="0" fontId="57" fillId="0" borderId="0" xfId="0" applyFont="1" applyAlignment="1">
      <alignment horizontal="left" vertical="center" wrapText="1"/>
    </xf>
    <xf numFmtId="0" fontId="24" fillId="0" borderId="0" xfId="0" applyFont="1" applyAlignment="1">
      <alignment horizontal="center"/>
    </xf>
    <xf numFmtId="0" fontId="36" fillId="0" borderId="0" xfId="0" applyFont="1" applyAlignment="1">
      <alignment horizontal="center" wrapText="1"/>
    </xf>
    <xf numFmtId="0" fontId="36" fillId="0" borderId="15" xfId="0" applyFont="1" applyBorder="1" applyAlignment="1">
      <alignment horizontal="center" wrapText="1"/>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Alignment="1" applyProtection="1">
      <alignment horizontal="center"/>
      <protection locked="0"/>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cellXfs>
  <cellStyles count="7">
    <cellStyle name="Comma" xfId="1" builtinId="3"/>
    <cellStyle name="Comma 3" xfId="6" xr:uid="{B67146C9-D2C3-4506-BBD1-97152AED86F4}"/>
    <cellStyle name="Currency" xfId="2" builtinId="4"/>
    <cellStyle name="Hyperlink" xfId="5" builtinId="8"/>
    <cellStyle name="Normal" xfId="0" builtinId="0"/>
    <cellStyle name="Normal 2" xfId="3" xr:uid="{00000000-0005-0000-0000-000003000000}"/>
    <cellStyle name="Percent" xfId="4" builtinId="5"/>
  </cellStyles>
  <dxfs count="20">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ssu.ie/post-primary/topics/budgeting/budget-templates/budget-templates-voluntary-secondary-sch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fssu.ie/app/uploads/2023/02/Sage-Import-Budget-Guide-2023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4"/>
  <sheetViews>
    <sheetView tabSelected="1" zoomScaleNormal="100" workbookViewId="0">
      <selection activeCell="B32" sqref="B32"/>
    </sheetView>
  </sheetViews>
  <sheetFormatPr defaultRowHeight="15" x14ac:dyDescent="0.25"/>
  <cols>
    <col min="2" max="2" width="161.140625" customWidth="1"/>
  </cols>
  <sheetData>
    <row r="2" spans="1:2" ht="22.5" x14ac:dyDescent="0.25">
      <c r="B2" s="227" t="s">
        <v>104</v>
      </c>
    </row>
    <row r="3" spans="1:2" x14ac:dyDescent="0.25">
      <c r="B3" s="228" t="s">
        <v>31</v>
      </c>
    </row>
    <row r="4" spans="1:2" x14ac:dyDescent="0.25">
      <c r="B4" s="229" t="s">
        <v>105</v>
      </c>
    </row>
    <row r="5" spans="1:2" ht="42.75" x14ac:dyDescent="0.25">
      <c r="B5" s="230" t="s">
        <v>359</v>
      </c>
    </row>
    <row r="6" spans="1:2" x14ac:dyDescent="0.25">
      <c r="B6" s="230"/>
    </row>
    <row r="7" spans="1:2" x14ac:dyDescent="0.25">
      <c r="B7" s="229" t="s">
        <v>106</v>
      </c>
    </row>
    <row r="8" spans="1:2" x14ac:dyDescent="0.25">
      <c r="B8" s="231" t="s">
        <v>107</v>
      </c>
    </row>
    <row r="9" spans="1:2" x14ac:dyDescent="0.25">
      <c r="B9" s="231" t="s">
        <v>31</v>
      </c>
    </row>
    <row r="10" spans="1:2" x14ac:dyDescent="0.25">
      <c r="B10" s="231" t="s">
        <v>242</v>
      </c>
    </row>
    <row r="11" spans="1:2" x14ac:dyDescent="0.25">
      <c r="B11" s="229" t="s">
        <v>31</v>
      </c>
    </row>
    <row r="12" spans="1:2" x14ac:dyDescent="0.25">
      <c r="B12" s="232" t="s">
        <v>397</v>
      </c>
    </row>
    <row r="13" spans="1:2" s="260" customFormat="1" x14ac:dyDescent="0.25">
      <c r="A13" s="261"/>
      <c r="B13" s="262" t="s">
        <v>399</v>
      </c>
    </row>
    <row r="14" spans="1:2" s="260" customFormat="1" x14ac:dyDescent="0.25">
      <c r="A14" s="261"/>
      <c r="B14" s="382" t="s">
        <v>398</v>
      </c>
    </row>
    <row r="15" spans="1:2" x14ac:dyDescent="0.25">
      <c r="B15" s="232" t="s">
        <v>401</v>
      </c>
    </row>
    <row r="16" spans="1:2" x14ac:dyDescent="0.25">
      <c r="B16" s="263" t="s">
        <v>155</v>
      </c>
    </row>
    <row r="17" spans="2:2" ht="28.5" x14ac:dyDescent="0.25">
      <c r="B17" s="343" t="s">
        <v>247</v>
      </c>
    </row>
    <row r="18" spans="2:2" x14ac:dyDescent="0.25">
      <c r="B18" s="232" t="s">
        <v>402</v>
      </c>
    </row>
    <row r="19" spans="2:2" x14ac:dyDescent="0.25">
      <c r="B19" s="344" t="s">
        <v>360</v>
      </c>
    </row>
    <row r="20" spans="2:2" x14ac:dyDescent="0.25">
      <c r="B20" s="233" t="s">
        <v>154</v>
      </c>
    </row>
    <row r="21" spans="2:2" x14ac:dyDescent="0.25">
      <c r="B21" s="233" t="s">
        <v>156</v>
      </c>
    </row>
    <row r="22" spans="2:2" x14ac:dyDescent="0.25">
      <c r="B22" s="232" t="s">
        <v>403</v>
      </c>
    </row>
    <row r="23" spans="2:2" x14ac:dyDescent="0.25">
      <c r="B23" s="233" t="s">
        <v>248</v>
      </c>
    </row>
    <row r="24" spans="2:2" x14ac:dyDescent="0.25">
      <c r="B24" s="232" t="s">
        <v>404</v>
      </c>
    </row>
    <row r="25" spans="2:2" x14ac:dyDescent="0.25">
      <c r="B25" s="233" t="s">
        <v>249</v>
      </c>
    </row>
    <row r="26" spans="2:2" x14ac:dyDescent="0.25">
      <c r="B26" s="232" t="s">
        <v>405</v>
      </c>
    </row>
    <row r="27" spans="2:2" ht="29.25" x14ac:dyDescent="0.25">
      <c r="B27" s="312" t="s">
        <v>200</v>
      </c>
    </row>
    <row r="28" spans="2:2" x14ac:dyDescent="0.25">
      <c r="B28" s="232" t="s">
        <v>406</v>
      </c>
    </row>
    <row r="29" spans="2:2" x14ac:dyDescent="0.25">
      <c r="B29" s="233" t="s">
        <v>108</v>
      </c>
    </row>
    <row r="30" spans="2:2" x14ac:dyDescent="0.25">
      <c r="B30" s="264" t="s">
        <v>250</v>
      </c>
    </row>
    <row r="31" spans="2:2" x14ac:dyDescent="0.25">
      <c r="B31" s="265" t="s">
        <v>161</v>
      </c>
    </row>
    <row r="32" spans="2:2" ht="30" x14ac:dyDescent="0.25">
      <c r="B32" s="383" t="s">
        <v>400</v>
      </c>
    </row>
    <row r="33" spans="2:2" ht="43.5" x14ac:dyDescent="0.25">
      <c r="B33" s="341" t="s">
        <v>407</v>
      </c>
    </row>
    <row r="34" spans="2:2" x14ac:dyDescent="0.25">
      <c r="B34" s="313"/>
    </row>
  </sheetData>
  <hyperlinks>
    <hyperlink ref="B14" r:id="rId1" xr:uid="{0F6AE07C-611A-4F93-99AE-E8C5B57AC0A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860B2-0165-4085-85C7-EE98732B9C2C}">
  <sheetPr>
    <pageSetUpPr fitToPage="1"/>
  </sheetPr>
  <dimension ref="A1:I70"/>
  <sheetViews>
    <sheetView zoomScale="85" zoomScaleNormal="85" workbookViewId="0">
      <selection activeCell="A14" sqref="A14"/>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8" customWidth="1"/>
    <col min="10" max="10" width="11.140625" bestFit="1" customWidth="1"/>
  </cols>
  <sheetData>
    <row r="1" spans="1:9" ht="25.5" x14ac:dyDescent="0.5">
      <c r="A1" s="388" t="s">
        <v>361</v>
      </c>
      <c r="B1" s="388"/>
      <c r="C1" s="56"/>
      <c r="D1" s="56"/>
      <c r="E1" s="56"/>
      <c r="F1" s="56"/>
      <c r="G1" s="56"/>
      <c r="H1" s="42"/>
      <c r="I1" s="42"/>
    </row>
    <row r="2" spans="1:9" ht="25.5" x14ac:dyDescent="0.5">
      <c r="A2" s="388" t="s">
        <v>103</v>
      </c>
      <c r="B2" s="388"/>
      <c r="C2" s="56"/>
      <c r="D2" s="56"/>
      <c r="E2" s="56"/>
      <c r="F2" s="56"/>
      <c r="G2" s="56"/>
      <c r="H2" s="41"/>
      <c r="I2" s="41"/>
    </row>
    <row r="3" spans="1:9" ht="25.5" x14ac:dyDescent="0.5">
      <c r="A3" s="58"/>
      <c r="B3" s="58"/>
      <c r="C3" s="58"/>
      <c r="D3" s="58"/>
      <c r="E3" s="58"/>
      <c r="F3" s="58"/>
      <c r="G3" s="58"/>
      <c r="H3" s="41"/>
      <c r="I3" s="41"/>
    </row>
    <row r="4" spans="1:9" ht="18.75" x14ac:dyDescent="0.25">
      <c r="A4" s="375" t="s">
        <v>370</v>
      </c>
    </row>
    <row r="5" spans="1:9" ht="19.5" thickBot="1" x14ac:dyDescent="0.3">
      <c r="A5" s="375"/>
    </row>
    <row r="6" spans="1:9" ht="17.25" thickBot="1" x14ac:dyDescent="0.3">
      <c r="A6" s="370" t="s">
        <v>362</v>
      </c>
      <c r="B6" s="371"/>
    </row>
    <row r="7" spans="1:9" ht="25.9" customHeight="1" thickBot="1" x14ac:dyDescent="0.3">
      <c r="A7" s="373" t="s">
        <v>363</v>
      </c>
      <c r="B7" s="374"/>
    </row>
    <row r="8" spans="1:9" ht="23.45" customHeight="1" thickBot="1" x14ac:dyDescent="0.3">
      <c r="A8" s="373" t="s">
        <v>364</v>
      </c>
      <c r="B8" s="374"/>
    </row>
    <row r="9" spans="1:9" ht="17.25" thickBot="1" x14ac:dyDescent="0.3">
      <c r="A9" s="373" t="s">
        <v>365</v>
      </c>
      <c r="B9" s="374"/>
    </row>
    <row r="10" spans="1:9" ht="17.25" thickBot="1" x14ac:dyDescent="0.3">
      <c r="A10" s="373" t="s">
        <v>366</v>
      </c>
      <c r="B10" s="374"/>
    </row>
    <row r="11" spans="1:9" ht="17.25" thickBot="1" x14ac:dyDescent="0.3">
      <c r="A11" s="373" t="s">
        <v>367</v>
      </c>
      <c r="B11" s="374"/>
    </row>
    <row r="12" spans="1:9" ht="33.75" thickBot="1" x14ac:dyDescent="0.3">
      <c r="A12" s="373" t="s">
        <v>368</v>
      </c>
      <c r="B12" s="374"/>
    </row>
    <row r="13" spans="1:9" ht="24.75" customHeight="1" thickBot="1" x14ac:dyDescent="0.3">
      <c r="A13" s="373" t="s">
        <v>369</v>
      </c>
      <c r="B13" s="374"/>
    </row>
    <row r="14" spans="1:9" ht="17.25" thickBot="1" x14ac:dyDescent="0.3">
      <c r="A14" s="376" t="s">
        <v>371</v>
      </c>
      <c r="B14" s="374"/>
    </row>
    <row r="17" spans="1:8" ht="18.75" x14ac:dyDescent="0.25">
      <c r="A17" s="375" t="s">
        <v>372</v>
      </c>
    </row>
    <row r="18" spans="1:8" ht="15.75" thickBot="1" x14ac:dyDescent="0.3"/>
    <row r="19" spans="1:8" ht="17.25" thickBot="1" x14ac:dyDescent="0.3">
      <c r="A19" s="385" t="s">
        <v>373</v>
      </c>
      <c r="B19" s="386"/>
    </row>
    <row r="20" spans="1:8" ht="17.25" thickBot="1" x14ac:dyDescent="0.3">
      <c r="A20" s="373" t="s">
        <v>374</v>
      </c>
      <c r="B20" s="374"/>
      <c r="H20" s="17"/>
    </row>
    <row r="21" spans="1:8" ht="17.25" thickBot="1" x14ac:dyDescent="0.3">
      <c r="A21" s="373" t="s">
        <v>375</v>
      </c>
      <c r="B21" s="374"/>
      <c r="H21" s="17"/>
    </row>
    <row r="22" spans="1:8" x14ac:dyDescent="0.25">
      <c r="H22" s="17"/>
    </row>
    <row r="23" spans="1:8" x14ac:dyDescent="0.25">
      <c r="H23" s="17"/>
    </row>
    <row r="24" spans="1:8" ht="18.75" x14ac:dyDescent="0.25">
      <c r="A24" s="375" t="s">
        <v>376</v>
      </c>
      <c r="H24" s="17"/>
    </row>
    <row r="25" spans="1:8" x14ac:dyDescent="0.25">
      <c r="H25" s="17"/>
    </row>
    <row r="26" spans="1:8" ht="16.5" x14ac:dyDescent="0.25">
      <c r="A26" s="372" t="s">
        <v>377</v>
      </c>
      <c r="B26" s="377" t="s">
        <v>378</v>
      </c>
      <c r="H26" s="17"/>
    </row>
    <row r="27" spans="1:8" ht="16.5" x14ac:dyDescent="0.25">
      <c r="B27" s="378"/>
    </row>
    <row r="28" spans="1:8" ht="31.9" customHeight="1" x14ac:dyDescent="0.25">
      <c r="A28" s="387" t="s">
        <v>379</v>
      </c>
      <c r="B28" s="387"/>
    </row>
    <row r="31" spans="1:8" ht="21.75" x14ac:dyDescent="0.25">
      <c r="A31" s="375" t="s">
        <v>380</v>
      </c>
    </row>
    <row r="33" spans="1:2" ht="35.450000000000003" customHeight="1" x14ac:dyDescent="0.25">
      <c r="A33" s="387" t="s">
        <v>381</v>
      </c>
      <c r="B33" s="387"/>
    </row>
    <row r="35" spans="1:2" ht="22.15" customHeight="1" x14ac:dyDescent="0.25">
      <c r="A35" s="372" t="s">
        <v>382</v>
      </c>
      <c r="B35" s="380" t="s">
        <v>385</v>
      </c>
    </row>
    <row r="37" spans="1:2" ht="16.5" x14ac:dyDescent="0.25">
      <c r="A37" s="372" t="s">
        <v>383</v>
      </c>
      <c r="B37" s="380" t="s">
        <v>385</v>
      </c>
    </row>
    <row r="38" spans="1:2" ht="16.5" x14ac:dyDescent="0.25">
      <c r="B38" s="380"/>
    </row>
    <row r="39" spans="1:2" ht="16.5" x14ac:dyDescent="0.25">
      <c r="A39" s="372" t="s">
        <v>384</v>
      </c>
      <c r="B39" s="380" t="s">
        <v>385</v>
      </c>
    </row>
    <row r="42" spans="1:2" ht="18.75" x14ac:dyDescent="0.3">
      <c r="A42" s="379" t="s">
        <v>386</v>
      </c>
    </row>
    <row r="44" spans="1:2" ht="16.5" x14ac:dyDescent="0.25">
      <c r="A44" s="372" t="s">
        <v>387</v>
      </c>
      <c r="B44" s="380" t="s">
        <v>385</v>
      </c>
    </row>
    <row r="47" spans="1:2" ht="18.75" x14ac:dyDescent="0.25">
      <c r="A47" s="375" t="s">
        <v>388</v>
      </c>
    </row>
    <row r="49" spans="1:2" ht="16.5" x14ac:dyDescent="0.25">
      <c r="A49" s="372" t="s">
        <v>389</v>
      </c>
      <c r="B49" s="380" t="s">
        <v>385</v>
      </c>
    </row>
    <row r="52" spans="1:2" ht="18.75" x14ac:dyDescent="0.25">
      <c r="A52" s="375" t="s">
        <v>390</v>
      </c>
    </row>
    <row r="54" spans="1:2" ht="38.450000000000003" customHeight="1" x14ac:dyDescent="0.25">
      <c r="A54" s="387" t="s">
        <v>391</v>
      </c>
      <c r="B54" s="387"/>
    </row>
    <row r="56" spans="1:2" ht="18.75" x14ac:dyDescent="0.25">
      <c r="A56" s="381" t="s">
        <v>392</v>
      </c>
    </row>
    <row r="57" spans="1:2" ht="18.75" x14ac:dyDescent="0.25">
      <c r="A57" s="381" t="s">
        <v>393</v>
      </c>
    </row>
    <row r="58" spans="1:2" ht="18.75" x14ac:dyDescent="0.25">
      <c r="A58" s="381" t="s">
        <v>394</v>
      </c>
    </row>
    <row r="59" spans="1:2" ht="18.75" x14ac:dyDescent="0.25">
      <c r="A59" s="381" t="s">
        <v>395</v>
      </c>
    </row>
    <row r="60" spans="1:2" ht="16.5" x14ac:dyDescent="0.25">
      <c r="A60" s="381" t="s">
        <v>396</v>
      </c>
    </row>
    <row r="67" ht="21" customHeight="1" x14ac:dyDescent="0.25"/>
    <row r="70" ht="17.25" customHeight="1" x14ac:dyDescent="0.25"/>
  </sheetData>
  <sheetProtection formatCells="0" formatColumns="0" formatRows="0" insertColumns="0" insertHyperlinks="0" deleteColumns="0" deleteRows="0" selectLockedCells="1" sort="0" autoFilter="0" pivotTables="0"/>
  <mergeCells count="6">
    <mergeCell ref="A19:B19"/>
    <mergeCell ref="A28:B28"/>
    <mergeCell ref="A33:B33"/>
    <mergeCell ref="A54:B54"/>
    <mergeCell ref="A1:B1"/>
    <mergeCell ref="A2:B2"/>
  </mergeCells>
  <pageMargins left="0.70866141732283472" right="0.70866141732283472" top="0.55118110236220474" bottom="0.55118110236220474" header="0.31496062992125984" footer="0.31496062992125984"/>
  <pageSetup paperSize="9" scale="88"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1"/>
  <sheetViews>
    <sheetView zoomScale="85" zoomScaleNormal="85" workbookViewId="0">
      <selection activeCell="D68" sqref="D68"/>
    </sheetView>
  </sheetViews>
  <sheetFormatPr defaultRowHeight="15" x14ac:dyDescent="0.25"/>
  <cols>
    <col min="1" max="1" width="80.28515625" customWidth="1"/>
    <col min="2" max="2" width="18.7109375" customWidth="1"/>
    <col min="3" max="3" width="13.42578125" customWidth="1"/>
    <col min="4" max="4" width="9.85546875" customWidth="1"/>
    <col min="5" max="5" width="11.7109375" customWidth="1"/>
    <col min="6" max="6" width="12" bestFit="1" customWidth="1"/>
    <col min="7" max="7" width="42.28515625" style="8" customWidth="1"/>
    <col min="10" max="10" width="11.140625" bestFit="1" customWidth="1"/>
  </cols>
  <sheetData>
    <row r="1" spans="1:9" ht="25.5" x14ac:dyDescent="0.5">
      <c r="A1" s="388" t="s">
        <v>47</v>
      </c>
      <c r="B1" s="388"/>
      <c r="C1" s="388"/>
      <c r="D1" s="388"/>
      <c r="E1" s="388"/>
      <c r="F1" s="388"/>
      <c r="G1" s="388"/>
      <c r="H1" s="42"/>
      <c r="I1" s="42"/>
    </row>
    <row r="2" spans="1:9" ht="25.5" x14ac:dyDescent="0.5">
      <c r="A2" s="388" t="s">
        <v>251</v>
      </c>
      <c r="B2" s="388"/>
      <c r="C2" s="388"/>
      <c r="D2" s="388"/>
      <c r="E2" s="388"/>
      <c r="F2" s="388"/>
      <c r="G2" s="388"/>
      <c r="H2" s="41"/>
      <c r="I2" s="41"/>
    </row>
    <row r="3" spans="1:9" ht="22.5" x14ac:dyDescent="0.3">
      <c r="A3" s="189" t="s">
        <v>41</v>
      </c>
      <c r="B3" s="135" t="s">
        <v>103</v>
      </c>
      <c r="C3" s="135"/>
      <c r="D3" s="135"/>
      <c r="E3" s="135"/>
      <c r="F3" s="135"/>
      <c r="G3" s="135"/>
    </row>
    <row r="4" spans="1:9" ht="22.5" x14ac:dyDescent="0.3">
      <c r="A4" s="189" t="s">
        <v>33</v>
      </c>
      <c r="B4" s="135" t="s">
        <v>48</v>
      </c>
      <c r="C4" s="135"/>
      <c r="D4" s="135"/>
      <c r="E4" s="135"/>
      <c r="F4" s="135"/>
      <c r="G4" s="135"/>
    </row>
    <row r="5" spans="1:9" ht="23.25" thickBot="1" x14ac:dyDescent="0.35">
      <c r="A5" s="189"/>
      <c r="B5" s="135"/>
      <c r="C5" s="135"/>
      <c r="D5" s="135"/>
      <c r="E5" s="135"/>
      <c r="F5" s="135"/>
      <c r="G5" s="135"/>
    </row>
    <row r="6" spans="1:9" ht="21.75" thickBot="1" x14ac:dyDescent="0.4">
      <c r="A6" s="96" t="s">
        <v>62</v>
      </c>
      <c r="B6" s="62"/>
      <c r="C6" s="62"/>
      <c r="D6" s="62"/>
      <c r="E6" s="63"/>
    </row>
    <row r="7" spans="1:9" ht="24" thickBot="1" x14ac:dyDescent="0.4">
      <c r="A7" s="64"/>
      <c r="E7" s="65"/>
    </row>
    <row r="8" spans="1:9" ht="80.25" customHeight="1" thickBot="1" x14ac:dyDescent="0.35">
      <c r="A8" s="66" t="s">
        <v>60</v>
      </c>
      <c r="B8" s="389" t="s">
        <v>186</v>
      </c>
      <c r="C8" s="389"/>
      <c r="D8" s="53"/>
      <c r="E8" s="140">
        <v>10</v>
      </c>
      <c r="F8" s="53"/>
    </row>
    <row r="9" spans="1:9" ht="80.25" customHeight="1" thickBot="1" x14ac:dyDescent="0.35">
      <c r="A9" s="66" t="s">
        <v>60</v>
      </c>
      <c r="B9" s="389" t="s">
        <v>187</v>
      </c>
      <c r="C9" s="389"/>
      <c r="D9" s="53"/>
      <c r="E9" s="140">
        <v>2</v>
      </c>
      <c r="F9" s="53"/>
      <c r="G9" s="311"/>
    </row>
    <row r="10" spans="1:9" ht="23.25" thickBot="1" x14ac:dyDescent="0.35">
      <c r="A10" s="66" t="s">
        <v>252</v>
      </c>
      <c r="B10" s="54"/>
      <c r="D10" s="53"/>
      <c r="E10" s="314">
        <v>564</v>
      </c>
      <c r="F10" s="53"/>
    </row>
    <row r="11" spans="1:9" ht="23.25" thickBot="1" x14ac:dyDescent="0.35">
      <c r="A11" s="66" t="s">
        <v>253</v>
      </c>
      <c r="B11" s="54"/>
      <c r="D11" s="53"/>
      <c r="E11" s="314">
        <v>2</v>
      </c>
      <c r="F11" s="53"/>
    </row>
    <row r="12" spans="1:9" ht="24" thickBot="1" x14ac:dyDescent="0.4">
      <c r="A12" s="66" t="s">
        <v>254</v>
      </c>
      <c r="B12" s="67"/>
      <c r="E12" s="314">
        <v>16</v>
      </c>
    </row>
    <row r="13" spans="1:9" ht="24" thickBot="1" x14ac:dyDescent="0.4">
      <c r="A13" s="66" t="s">
        <v>255</v>
      </c>
      <c r="B13" s="67"/>
      <c r="E13" s="314">
        <v>23</v>
      </c>
    </row>
    <row r="14" spans="1:9" ht="24.75" customHeight="1" thickBot="1" x14ac:dyDescent="0.4">
      <c r="A14" s="66" t="s">
        <v>256</v>
      </c>
      <c r="B14" s="67"/>
      <c r="E14" s="314">
        <v>0</v>
      </c>
    </row>
    <row r="15" spans="1:9" ht="23.25" thickBot="1" x14ac:dyDescent="0.35">
      <c r="A15" s="66" t="s">
        <v>258</v>
      </c>
      <c r="B15" s="389" t="s">
        <v>267</v>
      </c>
      <c r="C15" s="389"/>
      <c r="D15" s="390"/>
      <c r="E15" s="314">
        <v>5</v>
      </c>
    </row>
    <row r="16" spans="1:9" ht="54.6" customHeight="1" thickBot="1" x14ac:dyDescent="0.35">
      <c r="A16" s="66" t="s">
        <v>257</v>
      </c>
      <c r="B16" s="389" t="s">
        <v>260</v>
      </c>
      <c r="C16" s="389"/>
      <c r="D16" s="390"/>
      <c r="E16" s="314">
        <v>5</v>
      </c>
    </row>
    <row r="17" spans="1:8" ht="24" thickBot="1" x14ac:dyDescent="0.4">
      <c r="A17" s="66" t="s">
        <v>259</v>
      </c>
      <c r="B17" s="67"/>
      <c r="E17" s="314">
        <v>5</v>
      </c>
    </row>
    <row r="18" spans="1:8" ht="24" thickBot="1" x14ac:dyDescent="0.4">
      <c r="A18" s="66" t="s">
        <v>188</v>
      </c>
      <c r="B18" s="67"/>
      <c r="E18" s="314">
        <v>10000</v>
      </c>
    </row>
    <row r="19" spans="1:8" ht="24" thickBot="1" x14ac:dyDescent="0.4">
      <c r="A19" s="68" t="s">
        <v>408</v>
      </c>
      <c r="B19" s="69"/>
      <c r="C19" s="69"/>
      <c r="D19" s="70"/>
      <c r="E19" s="141">
        <v>0</v>
      </c>
    </row>
    <row r="20" spans="1:8" ht="24" thickBot="1" x14ac:dyDescent="0.4">
      <c r="A20" s="40"/>
      <c r="B20" s="67"/>
      <c r="C20" s="142"/>
    </row>
    <row r="21" spans="1:8" x14ac:dyDescent="0.25">
      <c r="A21" s="136" t="s">
        <v>66</v>
      </c>
      <c r="B21" s="62"/>
      <c r="C21" s="62"/>
      <c r="D21" s="62"/>
      <c r="E21" s="62"/>
      <c r="F21" s="62"/>
      <c r="G21" s="207"/>
    </row>
    <row r="22" spans="1:8" x14ac:dyDescent="0.25">
      <c r="A22" s="137" t="s">
        <v>87</v>
      </c>
      <c r="B22" s="17"/>
      <c r="C22" s="17"/>
      <c r="D22" s="17"/>
      <c r="E22" s="17"/>
      <c r="F22" s="17"/>
      <c r="G22" s="205"/>
      <c r="H22" s="17"/>
    </row>
    <row r="23" spans="1:8" x14ac:dyDescent="0.25">
      <c r="A23" s="137" t="s">
        <v>88</v>
      </c>
      <c r="B23" s="17"/>
      <c r="C23" s="17"/>
      <c r="D23" s="17"/>
      <c r="E23" s="17"/>
      <c r="F23" s="17"/>
      <c r="G23" s="205"/>
      <c r="H23" s="17"/>
    </row>
    <row r="24" spans="1:8" x14ac:dyDescent="0.25">
      <c r="A24" s="137" t="s">
        <v>83</v>
      </c>
      <c r="B24" s="17"/>
      <c r="C24" s="17"/>
      <c r="D24" s="17"/>
      <c r="E24" s="17"/>
      <c r="F24" s="17"/>
      <c r="G24" s="205"/>
      <c r="H24" s="17"/>
    </row>
    <row r="25" spans="1:8" x14ac:dyDescent="0.25">
      <c r="A25" s="137" t="s">
        <v>84</v>
      </c>
      <c r="B25" s="17"/>
      <c r="C25" s="17"/>
      <c r="D25" s="17"/>
      <c r="E25" s="17"/>
      <c r="F25" s="17"/>
      <c r="G25" s="205"/>
      <c r="H25" s="17"/>
    </row>
    <row r="26" spans="1:8" ht="15.75" thickBot="1" x14ac:dyDescent="0.3">
      <c r="A26" s="138"/>
      <c r="B26" s="139"/>
      <c r="C26" s="139"/>
      <c r="D26" s="139"/>
      <c r="E26" s="139"/>
      <c r="F26" s="139"/>
      <c r="G26" s="206"/>
      <c r="H26" s="17"/>
    </row>
    <row r="27" spans="1:8" ht="15.75" thickBot="1" x14ac:dyDescent="0.3">
      <c r="A27" s="17"/>
      <c r="B27" s="17"/>
      <c r="C27" s="17"/>
      <c r="D27" s="17"/>
      <c r="E27" s="17"/>
      <c r="F27" s="17"/>
      <c r="G27" s="17"/>
      <c r="H27" s="17"/>
    </row>
    <row r="28" spans="1:8" ht="18.75" thickBot="1" x14ac:dyDescent="0.3">
      <c r="A28" s="71" t="s">
        <v>50</v>
      </c>
      <c r="B28" s="27"/>
      <c r="C28" s="72"/>
      <c r="D28" s="28"/>
      <c r="E28" s="29"/>
      <c r="F28" s="26"/>
    </row>
    <row r="29" spans="1:8" x14ac:dyDescent="0.25">
      <c r="A29" s="52"/>
    </row>
    <row r="30" spans="1:8" x14ac:dyDescent="0.25">
      <c r="A30" s="22" t="s">
        <v>31</v>
      </c>
      <c r="B30" s="23" t="s">
        <v>34</v>
      </c>
      <c r="C30" s="4"/>
      <c r="D30" s="48" t="s">
        <v>265</v>
      </c>
      <c r="E30" s="24"/>
      <c r="F30" s="48" t="s">
        <v>30</v>
      </c>
      <c r="G30" s="49" t="s">
        <v>29</v>
      </c>
    </row>
    <row r="31" spans="1:8" x14ac:dyDescent="0.25">
      <c r="A31" s="6"/>
      <c r="B31" s="1"/>
      <c r="C31" s="1"/>
      <c r="D31" s="5"/>
      <c r="E31" s="2"/>
      <c r="F31" s="46" t="s">
        <v>32</v>
      </c>
      <c r="G31" s="47" t="s">
        <v>32</v>
      </c>
    </row>
    <row r="33" spans="1:7" x14ac:dyDescent="0.25">
      <c r="A33" s="17" t="s">
        <v>26</v>
      </c>
      <c r="B33" s="13"/>
      <c r="C33" s="13"/>
      <c r="D33" s="14" t="s">
        <v>27</v>
      </c>
      <c r="F33" s="7"/>
      <c r="G33" s="38"/>
    </row>
    <row r="34" spans="1:7" x14ac:dyDescent="0.25">
      <c r="A34" s="18" t="s">
        <v>36</v>
      </c>
      <c r="B34" s="13">
        <v>2023</v>
      </c>
      <c r="C34" s="13"/>
      <c r="D34" s="12">
        <v>316</v>
      </c>
      <c r="E34" s="8"/>
      <c r="F34" s="30">
        <f>D34*E10*0.3333</f>
        <v>59402.059199999996</v>
      </c>
      <c r="G34" s="31"/>
    </row>
    <row r="35" spans="1:7" x14ac:dyDescent="0.25">
      <c r="A35" s="18" t="s">
        <v>37</v>
      </c>
      <c r="B35" s="13">
        <v>2024</v>
      </c>
      <c r="C35" s="13"/>
      <c r="D35" s="12">
        <v>316</v>
      </c>
      <c r="E35" s="8"/>
      <c r="F35" s="30">
        <f>D35*E10*0.6667</f>
        <v>118821.9408</v>
      </c>
      <c r="G35" s="31"/>
    </row>
    <row r="36" spans="1:7" x14ac:dyDescent="0.25">
      <c r="A36" s="13"/>
      <c r="B36" s="13"/>
      <c r="C36" s="13"/>
      <c r="D36" s="12"/>
      <c r="E36" s="8"/>
      <c r="F36" s="32">
        <f>SUM(F34:F35)</f>
        <v>178224</v>
      </c>
      <c r="G36" s="30">
        <f>F36</f>
        <v>178224</v>
      </c>
    </row>
    <row r="37" spans="1:7" x14ac:dyDescent="0.25">
      <c r="A37" s="13"/>
      <c r="B37" s="13"/>
      <c r="C37" s="13"/>
      <c r="D37" s="12"/>
      <c r="E37" s="8"/>
      <c r="F37" s="50"/>
      <c r="G37" s="30"/>
    </row>
    <row r="38" spans="1:7" x14ac:dyDescent="0.25">
      <c r="A38" s="17" t="s">
        <v>268</v>
      </c>
      <c r="B38" s="13"/>
      <c r="C38" s="13"/>
      <c r="D38" s="12">
        <v>39</v>
      </c>
      <c r="E38" s="8"/>
      <c r="F38" s="143"/>
      <c r="G38" s="32">
        <f>D38*E10</f>
        <v>21996</v>
      </c>
    </row>
    <row r="39" spans="1:7" x14ac:dyDescent="0.25">
      <c r="A39" s="13"/>
      <c r="B39" s="13"/>
      <c r="C39" s="13"/>
      <c r="D39" s="12"/>
      <c r="E39" s="8"/>
      <c r="F39" s="50"/>
      <c r="G39" s="30"/>
    </row>
    <row r="40" spans="1:7" x14ac:dyDescent="0.25">
      <c r="A40" s="17" t="s">
        <v>140</v>
      </c>
      <c r="B40" s="13">
        <v>2023</v>
      </c>
      <c r="C40" s="13"/>
      <c r="D40" s="12">
        <v>224.5</v>
      </c>
      <c r="E40" s="8"/>
      <c r="F40" s="30">
        <f>D40*E10*0.3333</f>
        <v>42201.779399999999</v>
      </c>
      <c r="G40" s="33"/>
    </row>
    <row r="41" spans="1:7" x14ac:dyDescent="0.25">
      <c r="A41" s="18" t="s">
        <v>37</v>
      </c>
      <c r="B41" s="13">
        <v>2024</v>
      </c>
      <c r="C41" s="13"/>
      <c r="D41" s="12">
        <v>224.5</v>
      </c>
      <c r="E41" s="8"/>
      <c r="F41" s="30">
        <f>D41*E10*0.6667</f>
        <v>84416.220600000001</v>
      </c>
      <c r="G41" s="25">
        <f>IF((F40+F41)&lt;44900,44900,(F40+F41))</f>
        <v>126618</v>
      </c>
    </row>
    <row r="42" spans="1:7" x14ac:dyDescent="0.25">
      <c r="A42" s="17"/>
      <c r="B42" s="16"/>
      <c r="C42" s="13"/>
      <c r="D42" s="12"/>
      <c r="E42" s="8"/>
      <c r="F42" s="31"/>
      <c r="G42" s="31"/>
    </row>
    <row r="43" spans="1:7" ht="45" x14ac:dyDescent="0.25">
      <c r="A43" s="269" t="s">
        <v>261</v>
      </c>
      <c r="B43" s="16" t="s">
        <v>266</v>
      </c>
      <c r="C43" s="73"/>
      <c r="D43" s="12">
        <v>40</v>
      </c>
      <c r="E43" s="8"/>
      <c r="F43" s="30">
        <f>(D43*E10)</f>
        <v>22560</v>
      </c>
      <c r="G43" s="31"/>
    </row>
    <row r="44" spans="1:7" ht="15.75" x14ac:dyDescent="0.25">
      <c r="A44" s="16" t="s">
        <v>40</v>
      </c>
      <c r="B44" s="16" t="s">
        <v>266</v>
      </c>
      <c r="C44" s="73"/>
      <c r="D44" s="12">
        <v>26.5</v>
      </c>
      <c r="E44" s="8"/>
      <c r="F44" s="30">
        <f>(D44*E10)</f>
        <v>14946</v>
      </c>
      <c r="G44" s="31"/>
    </row>
    <row r="45" spans="1:7" x14ac:dyDescent="0.25">
      <c r="A45" s="13"/>
      <c r="B45" s="16"/>
      <c r="C45" s="13"/>
      <c r="D45" s="12"/>
      <c r="E45" s="8"/>
      <c r="F45" s="32">
        <f>SUM(F43:F44)</f>
        <v>37506</v>
      </c>
      <c r="G45" s="25">
        <f>IF(F45&lt;23275,F45,23275)</f>
        <v>23275</v>
      </c>
    </row>
    <row r="46" spans="1:7" x14ac:dyDescent="0.25">
      <c r="A46" s="12"/>
      <c r="B46" s="219"/>
      <c r="C46" s="13"/>
      <c r="D46" s="12"/>
      <c r="E46" s="8"/>
      <c r="F46" s="50"/>
      <c r="G46" s="25"/>
    </row>
    <row r="47" spans="1:7" ht="42.75" x14ac:dyDescent="0.25">
      <c r="A47" s="354" t="s">
        <v>262</v>
      </c>
      <c r="B47" s="16" t="s">
        <v>266</v>
      </c>
      <c r="C47" s="73"/>
      <c r="D47" s="12">
        <v>34</v>
      </c>
      <c r="E47" s="8"/>
      <c r="F47" s="30">
        <f>(D47*E10)</f>
        <v>19176</v>
      </c>
      <c r="G47" s="31"/>
    </row>
    <row r="48" spans="1:7" ht="15.75" x14ac:dyDescent="0.25">
      <c r="A48" s="16" t="s">
        <v>40</v>
      </c>
      <c r="B48" s="16" t="s">
        <v>266</v>
      </c>
      <c r="C48" s="73"/>
      <c r="D48" s="12">
        <v>20.5</v>
      </c>
      <c r="E48" s="8"/>
      <c r="F48" s="30">
        <f>(D48*E10)</f>
        <v>11562</v>
      </c>
      <c r="G48" s="31"/>
    </row>
    <row r="49" spans="1:7" x14ac:dyDescent="0.25">
      <c r="A49" s="13"/>
      <c r="B49" s="13"/>
      <c r="C49" s="13"/>
      <c r="D49" s="12"/>
      <c r="E49" s="8"/>
      <c r="F49" s="32">
        <f>SUM(F47:F48)</f>
        <v>30738</v>
      </c>
      <c r="G49" s="25">
        <f>IF(F49&gt;19075,19075,F49)</f>
        <v>19075</v>
      </c>
    </row>
    <row r="50" spans="1:7" x14ac:dyDescent="0.25">
      <c r="A50" s="13"/>
      <c r="B50" s="15"/>
      <c r="C50" s="13"/>
      <c r="D50" s="12"/>
      <c r="E50" s="8"/>
      <c r="F50" s="31"/>
      <c r="G50" s="30"/>
    </row>
    <row r="51" spans="1:7" x14ac:dyDescent="0.25">
      <c r="A51" s="13"/>
      <c r="B51" s="15" t="s">
        <v>263</v>
      </c>
      <c r="C51" s="13"/>
      <c r="D51" s="12"/>
      <c r="E51" s="8"/>
      <c r="F51" s="31"/>
      <c r="G51" s="30"/>
    </row>
    <row r="52" spans="1:7" x14ac:dyDescent="0.25">
      <c r="A52" s="17" t="s">
        <v>44</v>
      </c>
      <c r="B52" s="13">
        <f>E11</f>
        <v>2</v>
      </c>
      <c r="C52" s="13"/>
      <c r="D52" s="12">
        <v>13</v>
      </c>
      <c r="E52" s="8"/>
      <c r="F52" s="31"/>
      <c r="G52" s="31">
        <f>D52*B52</f>
        <v>26</v>
      </c>
    </row>
    <row r="53" spans="1:7" x14ac:dyDescent="0.25">
      <c r="A53" s="17" t="s">
        <v>43</v>
      </c>
      <c r="B53" s="13">
        <f>E12</f>
        <v>16</v>
      </c>
      <c r="C53" s="13"/>
      <c r="D53" s="12">
        <v>95</v>
      </c>
      <c r="E53" s="8"/>
      <c r="F53" s="31"/>
      <c r="G53" s="31">
        <f>D53*B53</f>
        <v>1520</v>
      </c>
    </row>
    <row r="54" spans="1:7" x14ac:dyDescent="0.25">
      <c r="A54" s="17" t="s">
        <v>45</v>
      </c>
      <c r="B54" s="13">
        <f>E13</f>
        <v>23</v>
      </c>
      <c r="C54" s="13"/>
      <c r="D54" s="12">
        <v>151</v>
      </c>
      <c r="E54" s="8"/>
      <c r="F54" s="31"/>
      <c r="G54" s="31">
        <f>D54*B54</f>
        <v>3473</v>
      </c>
    </row>
    <row r="55" spans="1:7" x14ac:dyDescent="0.25">
      <c r="A55" s="17" t="s">
        <v>28</v>
      </c>
      <c r="B55" s="13">
        <f>E14</f>
        <v>0</v>
      </c>
      <c r="C55" s="13"/>
      <c r="D55" s="12">
        <v>213.5</v>
      </c>
      <c r="E55" s="8"/>
      <c r="F55" s="31"/>
      <c r="G55" s="30">
        <f>D55*B55</f>
        <v>0</v>
      </c>
    </row>
    <row r="56" spans="1:7" x14ac:dyDescent="0.25">
      <c r="A56" s="17" t="s">
        <v>141</v>
      </c>
      <c r="B56" s="13">
        <f>E15</f>
        <v>5</v>
      </c>
      <c r="C56" s="13"/>
      <c r="D56" s="12">
        <v>110.5</v>
      </c>
      <c r="E56" s="8"/>
      <c r="F56" s="31"/>
      <c r="G56" s="30">
        <f>D56*B56</f>
        <v>552.5</v>
      </c>
    </row>
    <row r="57" spans="1:7" x14ac:dyDescent="0.25">
      <c r="A57" s="13"/>
      <c r="B57" s="15" t="s">
        <v>264</v>
      </c>
      <c r="C57" s="13"/>
      <c r="D57" s="12"/>
      <c r="E57" s="8"/>
      <c r="F57" s="31"/>
      <c r="G57" s="30"/>
    </row>
    <row r="58" spans="1:7" x14ac:dyDescent="0.25">
      <c r="A58" s="17" t="s">
        <v>67</v>
      </c>
      <c r="B58" s="235">
        <f>E8</f>
        <v>10</v>
      </c>
      <c r="D58" s="12">
        <v>1769</v>
      </c>
      <c r="E58" s="8"/>
      <c r="F58" s="30">
        <f>(D58*B58)</f>
        <v>17690</v>
      </c>
      <c r="G58" s="25"/>
    </row>
    <row r="59" spans="1:7" x14ac:dyDescent="0.25">
      <c r="A59" s="15" t="s">
        <v>61</v>
      </c>
      <c r="B59" s="236">
        <f>E9</f>
        <v>2</v>
      </c>
      <c r="D59" s="12">
        <v>1592</v>
      </c>
      <c r="E59" s="8"/>
      <c r="F59" s="30">
        <f>(D59*B59)</f>
        <v>3184</v>
      </c>
      <c r="G59" s="25">
        <f>F58+F59</f>
        <v>20874</v>
      </c>
    </row>
    <row r="60" spans="1:7" x14ac:dyDescent="0.25">
      <c r="A60" s="17" t="s">
        <v>46</v>
      </c>
      <c r="B60" s="13">
        <f>E17</f>
        <v>5</v>
      </c>
      <c r="C60" s="13"/>
      <c r="D60" s="12">
        <v>60</v>
      </c>
      <c r="E60" s="8"/>
      <c r="F60" s="31"/>
      <c r="G60" s="250">
        <f>D60*B60</f>
        <v>300</v>
      </c>
    </row>
    <row r="61" spans="1:7" ht="15.75" thickBot="1" x14ac:dyDescent="0.3">
      <c r="A61" s="17"/>
      <c r="B61" s="15" t="s">
        <v>263</v>
      </c>
      <c r="C61" s="13"/>
      <c r="D61" s="12"/>
      <c r="E61" s="8"/>
      <c r="F61" s="31"/>
      <c r="G61" s="250"/>
    </row>
    <row r="62" spans="1:7" x14ac:dyDescent="0.25">
      <c r="A62" s="17" t="s">
        <v>102</v>
      </c>
      <c r="B62" s="13">
        <f>E16</f>
        <v>5</v>
      </c>
      <c r="C62" s="13"/>
      <c r="D62" s="12">
        <v>201</v>
      </c>
      <c r="E62" s="8"/>
      <c r="F62" s="31"/>
      <c r="G62" s="215">
        <f>D62*B62</f>
        <v>1005</v>
      </c>
    </row>
    <row r="63" spans="1:7" ht="15.75" thickBot="1" x14ac:dyDescent="0.3">
      <c r="A63" s="17" t="s">
        <v>183</v>
      </c>
      <c r="B63" s="74">
        <f>E18</f>
        <v>10000</v>
      </c>
      <c r="C63" s="13"/>
      <c r="D63" s="12"/>
      <c r="E63" s="8"/>
      <c r="F63" s="31"/>
      <c r="G63" s="216">
        <f>B63</f>
        <v>10000</v>
      </c>
    </row>
    <row r="64" spans="1:7" ht="15.75" thickBot="1" x14ac:dyDescent="0.3">
      <c r="A64" s="17" t="s">
        <v>184</v>
      </c>
      <c r="B64" s="13"/>
      <c r="C64" s="13"/>
      <c r="D64" s="13"/>
      <c r="F64" s="143"/>
      <c r="G64" s="25">
        <f>SUM(G62:G63)</f>
        <v>11005</v>
      </c>
    </row>
    <row r="65" spans="1:7" ht="19.5" thickBot="1" x14ac:dyDescent="0.35">
      <c r="A65" s="34" t="s">
        <v>185</v>
      </c>
      <c r="B65" s="35"/>
      <c r="C65" s="35"/>
      <c r="D65" s="35"/>
      <c r="E65" s="36"/>
      <c r="F65" s="36"/>
      <c r="G65" s="37">
        <f>SUM(G34:G64)-G64</f>
        <v>406938.5</v>
      </c>
    </row>
    <row r="67" spans="1:7" x14ac:dyDescent="0.25">
      <c r="A67" s="13"/>
      <c r="B67" s="15" t="s">
        <v>263</v>
      </c>
      <c r="C67" s="13"/>
      <c r="D67" s="14" t="s">
        <v>27</v>
      </c>
      <c r="E67" s="8"/>
    </row>
    <row r="68" spans="1:7" ht="21" customHeight="1" x14ac:dyDescent="0.25">
      <c r="A68" s="17" t="s">
        <v>409</v>
      </c>
      <c r="B68" s="74">
        <f>E19</f>
        <v>0</v>
      </c>
      <c r="C68" s="13"/>
      <c r="D68" s="12">
        <f>316+224.5</f>
        <v>540.5</v>
      </c>
      <c r="E68" s="8"/>
      <c r="F68" s="31"/>
      <c r="G68" s="31">
        <f>D68*B68</f>
        <v>0</v>
      </c>
    </row>
    <row r="69" spans="1:7" x14ac:dyDescent="0.25">
      <c r="A69" s="384" t="s">
        <v>410</v>
      </c>
    </row>
    <row r="71" spans="1:7" ht="17.25" customHeight="1" x14ac:dyDescent="0.25"/>
  </sheetData>
  <sheetProtection formatCells="0" formatColumns="0" formatRows="0" insertColumns="0" insertHyperlinks="0" deleteColumns="0" deleteRows="0" selectLockedCells="1" sort="0" autoFilter="0" pivotTables="0"/>
  <mergeCells count="6">
    <mergeCell ref="B16:D16"/>
    <mergeCell ref="B15:D15"/>
    <mergeCell ref="B9:C9"/>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zoomScaleNormal="100" workbookViewId="0">
      <selection activeCell="C43" sqref="C43"/>
    </sheetView>
  </sheetViews>
  <sheetFormatPr defaultRowHeight="15" x14ac:dyDescent="0.25"/>
  <cols>
    <col min="1" max="1" width="16.5703125" customWidth="1"/>
    <col min="2" max="2" width="33.7109375" customWidth="1"/>
    <col min="3" max="3" width="9.140625" customWidth="1"/>
    <col min="5" max="5" width="23.140625" customWidth="1"/>
    <col min="6" max="6" width="12.28515625" style="39" customWidth="1"/>
  </cols>
  <sheetData>
    <row r="1" spans="1:6" ht="15.75" thickBot="1" x14ac:dyDescent="0.3"/>
    <row r="2" spans="1:6" ht="21" x14ac:dyDescent="0.35">
      <c r="A2" s="394" t="s">
        <v>42</v>
      </c>
      <c r="B2" s="395"/>
      <c r="C2" s="395"/>
      <c r="D2" s="395"/>
      <c r="E2" s="395"/>
      <c r="F2" s="396"/>
    </row>
    <row r="3" spans="1:6" ht="21.75" thickBot="1" x14ac:dyDescent="0.4">
      <c r="A3" s="391" t="str">
        <f>'2.Budget Grant Calculation'!A2:G2</f>
        <v>DEIS School Budget 2023/24</v>
      </c>
      <c r="B3" s="392"/>
      <c r="C3" s="392"/>
      <c r="D3" s="392"/>
      <c r="E3" s="392"/>
      <c r="F3" s="393"/>
    </row>
    <row r="4" spans="1:6" ht="21" thickBot="1" x14ac:dyDescent="0.35">
      <c r="A4" s="54"/>
      <c r="B4" s="54"/>
      <c r="C4" s="54"/>
      <c r="D4" s="54"/>
      <c r="E4" s="54"/>
      <c r="F4" s="94"/>
    </row>
    <row r="5" spans="1:6" ht="21" customHeight="1" x14ac:dyDescent="0.3">
      <c r="A5" s="167" t="s">
        <v>85</v>
      </c>
      <c r="B5" s="190" t="str">
        <f>'2.Budget Grant Calculation'!B3</f>
        <v>Voluntary Secondary School</v>
      </c>
      <c r="D5" s="192"/>
      <c r="E5" s="61"/>
      <c r="F5" s="95"/>
    </row>
    <row r="6" spans="1:6" ht="21" customHeight="1" thickBot="1" x14ac:dyDescent="0.35">
      <c r="A6" s="168" t="s">
        <v>86</v>
      </c>
      <c r="B6" s="191" t="str">
        <f>'2.Budget Grant Calculation'!B4</f>
        <v>12345Q</v>
      </c>
      <c r="D6" s="192"/>
      <c r="E6" s="61"/>
      <c r="F6" s="95"/>
    </row>
    <row r="7" spans="1:6" ht="18.75" customHeight="1" x14ac:dyDescent="0.3">
      <c r="A7" s="20"/>
      <c r="B7" s="21"/>
      <c r="C7" s="13"/>
      <c r="D7" s="13"/>
      <c r="E7" s="13"/>
    </row>
    <row r="8" spans="1:6" x14ac:dyDescent="0.25">
      <c r="A8" s="193" t="s">
        <v>64</v>
      </c>
      <c r="B8" s="194"/>
      <c r="C8" s="195"/>
      <c r="D8" s="196"/>
      <c r="E8" s="197"/>
      <c r="F8" s="198"/>
    </row>
    <row r="9" spans="1:6" ht="18" customHeight="1" x14ac:dyDescent="0.25">
      <c r="A9" s="199" t="s">
        <v>65</v>
      </c>
      <c r="B9" s="200"/>
      <c r="C9" s="201"/>
      <c r="D9" s="202"/>
      <c r="E9" s="203"/>
      <c r="F9" s="204"/>
    </row>
    <row r="10" spans="1:6" ht="18" customHeight="1" thickBot="1" x14ac:dyDescent="0.3">
      <c r="A10" s="77"/>
      <c r="B10" s="78"/>
      <c r="C10" s="77"/>
      <c r="D10" s="3"/>
    </row>
    <row r="11" spans="1:6" ht="19.5" thickBot="1" x14ac:dyDescent="0.35">
      <c r="A11" s="154"/>
      <c r="B11" s="160" t="s">
        <v>0</v>
      </c>
      <c r="C11" s="62"/>
      <c r="D11" s="62"/>
      <c r="E11" s="62"/>
      <c r="F11" s="155"/>
    </row>
    <row r="12" spans="1:6" ht="15.75" thickBot="1" x14ac:dyDescent="0.3">
      <c r="A12" s="156"/>
      <c r="B12" s="51"/>
      <c r="C12" s="51"/>
      <c r="D12" s="51"/>
      <c r="E12" s="51"/>
      <c r="F12" s="157"/>
    </row>
    <row r="13" spans="1:6" ht="15.75" thickBot="1" x14ac:dyDescent="0.3">
      <c r="A13" s="116" t="s">
        <v>1</v>
      </c>
      <c r="B13" s="112"/>
      <c r="C13" s="112"/>
      <c r="D13" s="112"/>
      <c r="E13" s="113"/>
      <c r="F13" s="114"/>
    </row>
    <row r="14" spans="1:6" x14ac:dyDescent="0.25">
      <c r="A14" s="111">
        <v>3010</v>
      </c>
      <c r="B14" s="97" t="s">
        <v>2</v>
      </c>
      <c r="C14" s="79"/>
      <c r="D14" s="79"/>
      <c r="E14" s="118"/>
      <c r="F14" s="169">
        <f>'2.Budget Grant Calculation'!G36</f>
        <v>178224</v>
      </c>
    </row>
    <row r="15" spans="1:6" x14ac:dyDescent="0.25">
      <c r="A15" s="104">
        <v>3020</v>
      </c>
      <c r="B15" s="98" t="s">
        <v>162</v>
      </c>
      <c r="C15" s="117" t="s">
        <v>109</v>
      </c>
      <c r="D15" s="79"/>
      <c r="E15" s="118"/>
      <c r="F15" s="234" t="s">
        <v>31</v>
      </c>
    </row>
    <row r="16" spans="1:6" x14ac:dyDescent="0.25">
      <c r="A16" s="104">
        <v>3050</v>
      </c>
      <c r="B16" s="98" t="s">
        <v>345</v>
      </c>
      <c r="C16" s="80"/>
      <c r="D16" s="80"/>
      <c r="E16" s="119"/>
      <c r="F16" s="170">
        <f>'2.Budget Grant Calculation'!G41</f>
        <v>126618</v>
      </c>
    </row>
    <row r="17" spans="1:6" x14ac:dyDescent="0.25">
      <c r="A17" s="105">
        <v>3100</v>
      </c>
      <c r="B17" s="99" t="s">
        <v>3</v>
      </c>
      <c r="C17" s="266" t="s">
        <v>181</v>
      </c>
      <c r="D17" s="117"/>
      <c r="E17" s="120"/>
      <c r="F17" s="170">
        <f>'2.Budget Grant Calculation'!G45</f>
        <v>23275</v>
      </c>
    </row>
    <row r="18" spans="1:6" x14ac:dyDescent="0.25">
      <c r="A18" s="105">
        <v>3130</v>
      </c>
      <c r="B18" s="99" t="s">
        <v>4</v>
      </c>
      <c r="C18" s="80"/>
      <c r="D18" s="80"/>
      <c r="E18" s="119"/>
      <c r="F18" s="170">
        <f>'2.Budget Grant Calculation'!G49</f>
        <v>19075</v>
      </c>
    </row>
    <row r="19" spans="1:6" x14ac:dyDescent="0.25">
      <c r="A19" s="109">
        <v>3140</v>
      </c>
      <c r="B19" s="103" t="s">
        <v>163</v>
      </c>
      <c r="C19" s="79"/>
      <c r="D19" s="79"/>
      <c r="E19" s="118"/>
      <c r="F19" s="315"/>
    </row>
    <row r="20" spans="1:6" x14ac:dyDescent="0.25">
      <c r="A20" s="111">
        <v>3150</v>
      </c>
      <c r="B20" s="97" t="s">
        <v>153</v>
      </c>
      <c r="C20" s="79"/>
      <c r="D20" s="79"/>
      <c r="E20" s="118"/>
      <c r="F20" s="170">
        <f>'2.Budget Grant Calculation'!G38</f>
        <v>21996</v>
      </c>
    </row>
    <row r="21" spans="1:6" x14ac:dyDescent="0.25">
      <c r="A21" s="111">
        <v>3155</v>
      </c>
      <c r="B21" s="97" t="s">
        <v>270</v>
      </c>
      <c r="C21" s="79"/>
      <c r="D21" s="79"/>
      <c r="E21" s="118"/>
      <c r="F21" s="225"/>
    </row>
    <row r="22" spans="1:6" x14ac:dyDescent="0.25">
      <c r="A22" s="111">
        <v>3170</v>
      </c>
      <c r="B22" s="97" t="s">
        <v>51</v>
      </c>
      <c r="C22" s="79"/>
      <c r="D22" s="79"/>
      <c r="E22" s="118"/>
      <c r="F22" s="225"/>
    </row>
    <row r="23" spans="1:6" x14ac:dyDescent="0.25">
      <c r="A23" s="111">
        <v>3171</v>
      </c>
      <c r="B23" s="97" t="s">
        <v>269</v>
      </c>
      <c r="C23" s="79"/>
      <c r="D23" s="79"/>
      <c r="E23" s="118"/>
      <c r="F23" s="171">
        <f>'2.Budget Grant Calculation'!G56</f>
        <v>552.5</v>
      </c>
    </row>
    <row r="24" spans="1:6" x14ac:dyDescent="0.25">
      <c r="A24" s="111">
        <v>3190</v>
      </c>
      <c r="B24" s="97" t="s">
        <v>110</v>
      </c>
      <c r="C24" s="79"/>
      <c r="D24" s="79"/>
      <c r="E24" s="118"/>
      <c r="F24" s="171">
        <f>'2.Budget Grant Calculation'!G60</f>
        <v>300</v>
      </c>
    </row>
    <row r="25" spans="1:6" x14ac:dyDescent="0.25">
      <c r="A25" s="111">
        <v>3200</v>
      </c>
      <c r="B25" s="97" t="s">
        <v>121</v>
      </c>
      <c r="C25" s="79"/>
      <c r="D25" s="79"/>
      <c r="E25" s="118"/>
      <c r="F25" s="171">
        <f>'2.Budget Grant Calculation'!G53</f>
        <v>1520</v>
      </c>
    </row>
    <row r="26" spans="1:6" x14ac:dyDescent="0.25">
      <c r="A26" s="111">
        <v>3210</v>
      </c>
      <c r="B26" s="97" t="s">
        <v>122</v>
      </c>
      <c r="C26" s="79"/>
      <c r="D26" s="79"/>
      <c r="E26" s="118"/>
      <c r="F26" s="171">
        <f>'2.Budget Grant Calculation'!G54</f>
        <v>3473</v>
      </c>
    </row>
    <row r="27" spans="1:6" x14ac:dyDescent="0.25">
      <c r="A27" s="111">
        <v>3220</v>
      </c>
      <c r="B27" s="97" t="s">
        <v>5</v>
      </c>
      <c r="C27" s="79"/>
      <c r="D27" s="79"/>
      <c r="E27" s="118"/>
      <c r="F27" s="170">
        <f>'2.Budget Grant Calculation'!G55</f>
        <v>0</v>
      </c>
    </row>
    <row r="28" spans="1:6" x14ac:dyDescent="0.25">
      <c r="A28" s="111">
        <v>3230</v>
      </c>
      <c r="B28" s="97" t="s">
        <v>134</v>
      </c>
      <c r="C28" s="79"/>
      <c r="D28" s="79"/>
      <c r="E28" s="118"/>
      <c r="F28" s="226"/>
    </row>
    <row r="29" spans="1:6" x14ac:dyDescent="0.25">
      <c r="A29" s="111">
        <v>3240</v>
      </c>
      <c r="B29" s="97" t="s">
        <v>152</v>
      </c>
      <c r="C29" s="79"/>
      <c r="D29" s="79"/>
      <c r="E29" s="118"/>
      <c r="F29" s="170">
        <f>'2.Budget Grant Calculation'!G59</f>
        <v>20874</v>
      </c>
    </row>
    <row r="30" spans="1:6" x14ac:dyDescent="0.25">
      <c r="A30" s="111">
        <v>3245</v>
      </c>
      <c r="B30" s="97" t="s">
        <v>111</v>
      </c>
      <c r="C30" s="79"/>
      <c r="D30" s="79"/>
      <c r="E30" s="118"/>
      <c r="F30" s="170">
        <f>'2.Budget Grant Calculation'!G52</f>
        <v>26</v>
      </c>
    </row>
    <row r="31" spans="1:6" x14ac:dyDescent="0.25">
      <c r="A31" s="111">
        <v>3255</v>
      </c>
      <c r="B31" s="97" t="s">
        <v>151</v>
      </c>
      <c r="C31" s="79"/>
      <c r="D31" s="79"/>
      <c r="E31" s="118"/>
      <c r="F31" s="224">
        <v>0</v>
      </c>
    </row>
    <row r="32" spans="1:6" x14ac:dyDescent="0.25">
      <c r="A32" s="111">
        <v>3260</v>
      </c>
      <c r="B32" s="97" t="s">
        <v>150</v>
      </c>
      <c r="C32" s="79"/>
      <c r="D32" s="79"/>
      <c r="E32" s="118"/>
      <c r="F32" s="224"/>
    </row>
    <row r="33" spans="1:6" x14ac:dyDescent="0.25">
      <c r="A33" s="111">
        <v>3275</v>
      </c>
      <c r="B33" s="97" t="s">
        <v>149</v>
      </c>
      <c r="C33" s="79"/>
      <c r="D33" s="79"/>
      <c r="E33" s="118"/>
      <c r="F33" s="225">
        <v>0</v>
      </c>
    </row>
    <row r="34" spans="1:6" x14ac:dyDescent="0.25">
      <c r="A34" s="111">
        <v>3276</v>
      </c>
      <c r="B34" s="97" t="s">
        <v>148</v>
      </c>
      <c r="C34" s="79"/>
      <c r="D34" s="79"/>
      <c r="E34" s="118"/>
      <c r="F34" s="258"/>
    </row>
    <row r="35" spans="1:6" x14ac:dyDescent="0.25">
      <c r="A35" s="111">
        <v>3290</v>
      </c>
      <c r="B35" s="97" t="s">
        <v>164</v>
      </c>
      <c r="C35" s="79"/>
      <c r="D35" s="79"/>
      <c r="E35" s="118"/>
      <c r="F35" s="172">
        <f>'2.Budget Grant Calculation'!G64</f>
        <v>11005</v>
      </c>
    </row>
    <row r="36" spans="1:6" x14ac:dyDescent="0.25">
      <c r="A36" s="111">
        <v>3293</v>
      </c>
      <c r="B36" s="97" t="s">
        <v>165</v>
      </c>
      <c r="C36" s="79"/>
      <c r="D36" s="79"/>
      <c r="E36" s="118"/>
      <c r="F36" s="316"/>
    </row>
    <row r="37" spans="1:6" ht="15.75" thickBot="1" x14ac:dyDescent="0.3">
      <c r="A37" s="111">
        <v>3294</v>
      </c>
      <c r="B37" s="97" t="s">
        <v>117</v>
      </c>
      <c r="C37" s="79"/>
      <c r="D37" s="79"/>
      <c r="E37" s="118"/>
      <c r="F37" s="225">
        <v>0</v>
      </c>
    </row>
    <row r="38" spans="1:6" ht="15.75" thickBot="1" x14ac:dyDescent="0.3">
      <c r="A38" s="116" t="s">
        <v>63</v>
      </c>
      <c r="B38" s="115"/>
      <c r="C38" s="112"/>
      <c r="D38" s="112"/>
      <c r="E38" s="113"/>
      <c r="F38" s="134">
        <f>SUM(F14:F37)</f>
        <v>406938.5</v>
      </c>
    </row>
    <row r="39" spans="1:6" x14ac:dyDescent="0.25">
      <c r="A39" s="111">
        <v>3295</v>
      </c>
      <c r="B39" s="97" t="s">
        <v>147</v>
      </c>
      <c r="C39" s="79"/>
      <c r="D39" s="79"/>
      <c r="E39" s="118"/>
      <c r="F39" s="252"/>
    </row>
    <row r="40" spans="1:6" x14ac:dyDescent="0.25">
      <c r="A40" s="111">
        <v>3296</v>
      </c>
      <c r="B40" s="97" t="s">
        <v>112</v>
      </c>
      <c r="C40" s="79"/>
      <c r="D40" s="79"/>
      <c r="E40" s="118"/>
      <c r="F40" s="238"/>
    </row>
    <row r="41" spans="1:6" x14ac:dyDescent="0.25">
      <c r="A41" s="111">
        <v>3297</v>
      </c>
      <c r="B41" s="97" t="s">
        <v>113</v>
      </c>
      <c r="C41" s="79"/>
      <c r="D41" s="79"/>
      <c r="E41" s="118"/>
      <c r="F41" s="238"/>
    </row>
    <row r="42" spans="1:6" x14ac:dyDescent="0.25">
      <c r="A42" s="111">
        <v>3298</v>
      </c>
      <c r="B42" s="97" t="s">
        <v>114</v>
      </c>
      <c r="C42" s="79"/>
      <c r="D42" s="79"/>
      <c r="E42" s="118"/>
      <c r="F42" s="238"/>
    </row>
    <row r="43" spans="1:6" x14ac:dyDescent="0.25">
      <c r="A43" s="111">
        <v>3299</v>
      </c>
      <c r="B43" s="97" t="s">
        <v>115</v>
      </c>
      <c r="C43" s="266" t="s">
        <v>411</v>
      </c>
      <c r="D43" s="79"/>
      <c r="E43" s="118"/>
      <c r="F43" s="238">
        <f>'2.Budget Grant Calculation'!G68</f>
        <v>0</v>
      </c>
    </row>
    <row r="44" spans="1:6" x14ac:dyDescent="0.25">
      <c r="A44" s="239" t="s">
        <v>116</v>
      </c>
      <c r="B44" s="239"/>
      <c r="C44" s="239"/>
      <c r="D44" s="239"/>
      <c r="E44" s="240"/>
      <c r="F44" s="213">
        <f>SUM(F39:F43)</f>
        <v>0</v>
      </c>
    </row>
    <row r="45" spans="1:6" ht="15.75" thickBot="1" x14ac:dyDescent="0.3">
      <c r="A45" s="108"/>
      <c r="B45" s="75" t="s">
        <v>52</v>
      </c>
      <c r="D45" s="13"/>
      <c r="E45" s="13"/>
      <c r="F45" s="126"/>
    </row>
    <row r="46" spans="1:6" ht="15.75" thickBot="1" x14ac:dyDescent="0.3">
      <c r="A46" s="116" t="s">
        <v>68</v>
      </c>
      <c r="B46" s="115"/>
      <c r="C46" s="112"/>
      <c r="D46" s="112"/>
      <c r="E46" s="113"/>
      <c r="F46" s="134"/>
    </row>
    <row r="47" spans="1:6" x14ac:dyDescent="0.25">
      <c r="A47" s="105">
        <v>3300</v>
      </c>
      <c r="B47" s="101" t="s">
        <v>271</v>
      </c>
      <c r="C47" s="81"/>
      <c r="D47" s="80"/>
      <c r="E47" s="119"/>
      <c r="F47" s="125"/>
    </row>
    <row r="48" spans="1:6" x14ac:dyDescent="0.25">
      <c r="A48" s="105">
        <v>3310</v>
      </c>
      <c r="B48" s="101" t="s">
        <v>272</v>
      </c>
      <c r="C48" s="84"/>
      <c r="D48" s="79"/>
      <c r="E48" s="118"/>
      <c r="F48" s="127"/>
    </row>
    <row r="49" spans="1:6" x14ac:dyDescent="0.25">
      <c r="A49" s="105">
        <v>3330</v>
      </c>
      <c r="B49" s="101" t="s">
        <v>273</v>
      </c>
      <c r="C49" s="81"/>
      <c r="D49" s="80"/>
      <c r="E49" s="119"/>
      <c r="F49" s="125"/>
    </row>
    <row r="50" spans="1:6" x14ac:dyDescent="0.25">
      <c r="A50" s="105">
        <v>3335</v>
      </c>
      <c r="B50" s="100" t="s">
        <v>158</v>
      </c>
      <c r="C50" s="81"/>
      <c r="D50" s="80"/>
      <c r="E50" s="119"/>
      <c r="F50" s="127"/>
    </row>
    <row r="51" spans="1:6" x14ac:dyDescent="0.25">
      <c r="A51" s="105">
        <v>3350</v>
      </c>
      <c r="B51" s="100" t="s">
        <v>274</v>
      </c>
      <c r="C51" s="81"/>
      <c r="D51" s="80"/>
      <c r="E51" s="119"/>
      <c r="F51" s="125"/>
    </row>
    <row r="52" spans="1:6" x14ac:dyDescent="0.25">
      <c r="A52" s="105">
        <v>3370</v>
      </c>
      <c r="B52" s="101" t="s">
        <v>123</v>
      </c>
      <c r="C52" s="81"/>
      <c r="D52" s="80"/>
      <c r="E52" s="119"/>
      <c r="F52" s="127"/>
    </row>
    <row r="53" spans="1:6" x14ac:dyDescent="0.25">
      <c r="A53" s="105">
        <v>3375</v>
      </c>
      <c r="B53" s="100" t="s">
        <v>53</v>
      </c>
      <c r="C53" s="81"/>
      <c r="D53" s="80"/>
      <c r="E53" s="119"/>
      <c r="F53" s="125"/>
    </row>
    <row r="54" spans="1:6" x14ac:dyDescent="0.25">
      <c r="A54" s="105">
        <v>3380</v>
      </c>
      <c r="B54" s="100" t="s">
        <v>275</v>
      </c>
      <c r="C54" s="81"/>
      <c r="D54" s="80"/>
      <c r="E54" s="119"/>
      <c r="F54" s="127"/>
    </row>
    <row r="55" spans="1:6" x14ac:dyDescent="0.25">
      <c r="A55" s="105">
        <v>3390</v>
      </c>
      <c r="B55" s="101" t="s">
        <v>54</v>
      </c>
      <c r="C55" s="81"/>
      <c r="D55" s="80"/>
      <c r="E55" s="119"/>
      <c r="F55" s="127"/>
    </row>
    <row r="56" spans="1:6" x14ac:dyDescent="0.25">
      <c r="A56" s="105">
        <v>3395</v>
      </c>
      <c r="B56" s="101" t="s">
        <v>166</v>
      </c>
      <c r="C56" s="81"/>
      <c r="D56" s="80"/>
      <c r="E56" s="119"/>
      <c r="F56" s="127"/>
    </row>
    <row r="57" spans="1:6" x14ac:dyDescent="0.25">
      <c r="A57" s="105">
        <v>3410</v>
      </c>
      <c r="B57" s="99" t="s">
        <v>82</v>
      </c>
      <c r="C57" s="81"/>
      <c r="D57" s="80"/>
      <c r="E57" s="119"/>
      <c r="F57" s="125"/>
    </row>
    <row r="58" spans="1:6" x14ac:dyDescent="0.25">
      <c r="A58" s="105">
        <v>3420</v>
      </c>
      <c r="B58" s="99" t="s">
        <v>6</v>
      </c>
      <c r="C58" s="81"/>
      <c r="D58" s="80"/>
      <c r="E58" s="119"/>
      <c r="F58" s="127"/>
    </row>
    <row r="59" spans="1:6" x14ac:dyDescent="0.25">
      <c r="A59" s="105">
        <v>3430</v>
      </c>
      <c r="B59" s="99" t="s">
        <v>7</v>
      </c>
      <c r="C59" s="81"/>
      <c r="D59" s="80"/>
      <c r="E59" s="119"/>
      <c r="F59" s="125"/>
    </row>
    <row r="60" spans="1:6" x14ac:dyDescent="0.25">
      <c r="A60" s="105">
        <v>3440</v>
      </c>
      <c r="B60" s="99" t="s">
        <v>276</v>
      </c>
      <c r="C60" s="81"/>
      <c r="D60" s="80"/>
      <c r="E60" s="119"/>
      <c r="F60" s="127"/>
    </row>
    <row r="61" spans="1:6" x14ac:dyDescent="0.25">
      <c r="A61" s="105">
        <v>3450</v>
      </c>
      <c r="B61" s="99" t="s">
        <v>277</v>
      </c>
      <c r="C61" s="81"/>
      <c r="D61" s="80"/>
      <c r="E61" s="119"/>
      <c r="F61" s="125"/>
    </row>
    <row r="62" spans="1:6" x14ac:dyDescent="0.25">
      <c r="A62" s="105">
        <v>3460</v>
      </c>
      <c r="B62" s="99" t="s">
        <v>167</v>
      </c>
      <c r="C62" s="81"/>
      <c r="D62" s="80"/>
      <c r="E62" s="119"/>
      <c r="F62" s="127"/>
    </row>
    <row r="63" spans="1:6" x14ac:dyDescent="0.25">
      <c r="A63" s="105">
        <v>3490</v>
      </c>
      <c r="B63" s="99" t="s">
        <v>118</v>
      </c>
      <c r="C63" s="81"/>
      <c r="D63" s="80"/>
      <c r="E63" s="119"/>
      <c r="F63" s="127"/>
    </row>
    <row r="64" spans="1:6" x14ac:dyDescent="0.25">
      <c r="A64" s="105">
        <v>3495</v>
      </c>
      <c r="B64" s="100" t="s">
        <v>55</v>
      </c>
      <c r="C64" s="81"/>
      <c r="D64" s="81"/>
      <c r="E64" s="122"/>
      <c r="F64" s="125"/>
    </row>
    <row r="65" spans="1:6" x14ac:dyDescent="0.25">
      <c r="A65" s="105">
        <v>3500</v>
      </c>
      <c r="B65" s="101" t="s">
        <v>124</v>
      </c>
      <c r="C65" s="81"/>
      <c r="D65" s="81"/>
      <c r="E65" s="122"/>
      <c r="F65" s="127"/>
    </row>
    <row r="66" spans="1:6" x14ac:dyDescent="0.25">
      <c r="A66" s="105">
        <v>3510</v>
      </c>
      <c r="B66" s="101" t="s">
        <v>8</v>
      </c>
      <c r="C66" s="81"/>
      <c r="D66" s="80"/>
      <c r="E66" s="119"/>
      <c r="F66" s="125"/>
    </row>
    <row r="67" spans="1:6" x14ac:dyDescent="0.25">
      <c r="A67" s="105">
        <v>3520</v>
      </c>
      <c r="B67" s="101" t="s">
        <v>125</v>
      </c>
      <c r="C67" s="81"/>
      <c r="D67" s="80"/>
      <c r="E67" s="119"/>
      <c r="F67" s="127"/>
    </row>
    <row r="68" spans="1:6" x14ac:dyDescent="0.25">
      <c r="A68" s="105">
        <v>3530</v>
      </c>
      <c r="B68" s="101" t="s">
        <v>126</v>
      </c>
      <c r="C68" s="81"/>
      <c r="D68" s="80"/>
      <c r="E68" s="119"/>
      <c r="F68" s="125"/>
    </row>
    <row r="69" spans="1:6" x14ac:dyDescent="0.25">
      <c r="A69" s="105">
        <v>3535</v>
      </c>
      <c r="B69" s="100" t="s">
        <v>127</v>
      </c>
      <c r="C69" s="81"/>
      <c r="D69" s="80"/>
      <c r="E69" s="119"/>
      <c r="F69" s="127"/>
    </row>
    <row r="70" spans="1:6" x14ac:dyDescent="0.25">
      <c r="A70" s="105">
        <v>3550</v>
      </c>
      <c r="B70" s="99" t="s">
        <v>56</v>
      </c>
      <c r="C70" s="81"/>
      <c r="D70" s="80"/>
      <c r="E70" s="119"/>
      <c r="F70" s="125"/>
    </row>
    <row r="71" spans="1:6" x14ac:dyDescent="0.25">
      <c r="A71" s="105">
        <v>3570</v>
      </c>
      <c r="B71" s="102" t="s">
        <v>128</v>
      </c>
      <c r="C71" s="82"/>
      <c r="D71" s="83"/>
      <c r="E71" s="121"/>
      <c r="F71" s="127"/>
    </row>
    <row r="72" spans="1:6" x14ac:dyDescent="0.25">
      <c r="A72" s="105">
        <v>3574</v>
      </c>
      <c r="B72" s="101" t="s">
        <v>119</v>
      </c>
      <c r="C72" s="81"/>
      <c r="D72" s="80"/>
      <c r="E72" s="119"/>
      <c r="F72" s="125"/>
    </row>
    <row r="73" spans="1:6" x14ac:dyDescent="0.25">
      <c r="A73" s="105">
        <v>3575</v>
      </c>
      <c r="B73" s="101" t="s">
        <v>278</v>
      </c>
      <c r="C73" s="81"/>
      <c r="D73" s="80"/>
      <c r="E73" s="119"/>
      <c r="F73" s="127"/>
    </row>
    <row r="74" spans="1:6" ht="15.75" thickBot="1" x14ac:dyDescent="0.3">
      <c r="A74" s="242" t="s">
        <v>69</v>
      </c>
      <c r="B74" s="243"/>
      <c r="C74" s="244"/>
      <c r="D74" s="244"/>
      <c r="E74" s="245"/>
      <c r="F74" s="246">
        <f>SUM(F47:F73)</f>
        <v>0</v>
      </c>
    </row>
    <row r="75" spans="1:6" ht="15.75" thickBot="1" x14ac:dyDescent="0.3">
      <c r="A75" s="108"/>
      <c r="B75" s="75" t="s">
        <v>52</v>
      </c>
      <c r="D75" s="13"/>
      <c r="E75" s="13"/>
      <c r="F75" s="128"/>
    </row>
    <row r="76" spans="1:6" ht="15.75" thickBot="1" x14ac:dyDescent="0.3">
      <c r="A76" s="116" t="s">
        <v>9</v>
      </c>
      <c r="B76" s="115"/>
      <c r="C76" s="112"/>
      <c r="D76" s="112"/>
      <c r="E76" s="113"/>
      <c r="F76" s="134"/>
    </row>
    <row r="77" spans="1:6" x14ac:dyDescent="0.25">
      <c r="A77" s="111">
        <v>3650</v>
      </c>
      <c r="B77" s="97" t="s">
        <v>146</v>
      </c>
      <c r="C77" s="79"/>
      <c r="D77" s="79"/>
      <c r="E77" s="118"/>
      <c r="F77" s="129"/>
    </row>
    <row r="78" spans="1:6" x14ac:dyDescent="0.25">
      <c r="A78" s="111">
        <v>3700</v>
      </c>
      <c r="B78" s="97" t="s">
        <v>129</v>
      </c>
      <c r="C78" s="79"/>
      <c r="D78" s="79"/>
      <c r="E78" s="118"/>
      <c r="F78" s="130"/>
    </row>
    <row r="79" spans="1:6" x14ac:dyDescent="0.25">
      <c r="A79" s="111">
        <v>3770</v>
      </c>
      <c r="B79" s="97" t="s">
        <v>130</v>
      </c>
      <c r="C79" s="79"/>
      <c r="D79" s="79"/>
      <c r="E79" s="118"/>
      <c r="F79" s="129"/>
    </row>
    <row r="80" spans="1:6" x14ac:dyDescent="0.25">
      <c r="A80" s="111">
        <v>3800</v>
      </c>
      <c r="B80" s="97" t="s">
        <v>10</v>
      </c>
      <c r="C80" s="79"/>
      <c r="D80" s="79"/>
      <c r="E80" s="118"/>
      <c r="F80" s="130"/>
    </row>
    <row r="81" spans="1:6" x14ac:dyDescent="0.25">
      <c r="A81" s="111">
        <v>3850</v>
      </c>
      <c r="B81" s="97" t="s">
        <v>9</v>
      </c>
      <c r="C81" s="79"/>
      <c r="D81" s="79"/>
      <c r="E81" s="118"/>
      <c r="F81" s="130"/>
    </row>
    <row r="82" spans="1:6" x14ac:dyDescent="0.25">
      <c r="A82" s="111">
        <v>3851</v>
      </c>
      <c r="B82" s="97" t="s">
        <v>120</v>
      </c>
      <c r="C82" s="79"/>
      <c r="D82" s="79"/>
      <c r="E82" s="118"/>
      <c r="F82" s="129"/>
    </row>
    <row r="83" spans="1:6" x14ac:dyDescent="0.25">
      <c r="A83" s="111">
        <v>3852</v>
      </c>
      <c r="B83" s="97" t="s">
        <v>279</v>
      </c>
      <c r="C83" s="79"/>
      <c r="D83" s="79"/>
      <c r="E83" s="118"/>
      <c r="F83" s="130"/>
    </row>
    <row r="84" spans="1:6" x14ac:dyDescent="0.25">
      <c r="A84" s="111">
        <v>3853</v>
      </c>
      <c r="B84" s="97" t="s">
        <v>280</v>
      </c>
      <c r="C84" s="79"/>
      <c r="D84" s="79"/>
      <c r="E84" s="118"/>
      <c r="F84" s="129"/>
    </row>
    <row r="85" spans="1:6" ht="15.75" thickBot="1" x14ac:dyDescent="0.3">
      <c r="A85" s="242" t="s">
        <v>70</v>
      </c>
      <c r="B85" s="243"/>
      <c r="C85" s="244"/>
      <c r="D85" s="244"/>
      <c r="E85" s="245"/>
      <c r="F85" s="246">
        <f>SUM(F77:F84)</f>
        <v>0</v>
      </c>
    </row>
    <row r="86" spans="1:6" ht="15.75" thickBot="1" x14ac:dyDescent="0.3">
      <c r="A86" s="108"/>
      <c r="B86" s="75" t="s">
        <v>52</v>
      </c>
      <c r="D86" s="13"/>
      <c r="E86" s="13"/>
      <c r="F86" s="126"/>
    </row>
    <row r="87" spans="1:6" ht="15.75" thickBot="1" x14ac:dyDescent="0.3">
      <c r="A87" s="116"/>
      <c r="B87" s="115" t="s">
        <v>11</v>
      </c>
      <c r="C87" s="112"/>
      <c r="D87" s="112"/>
      <c r="E87" s="113"/>
      <c r="F87" s="134">
        <f>F85+F74+F44+F38</f>
        <v>406938.5</v>
      </c>
    </row>
    <row r="88" spans="1:6" x14ac:dyDescent="0.25">
      <c r="A88" s="158"/>
      <c r="B88" s="145"/>
      <c r="C88" s="145"/>
      <c r="D88" s="145"/>
      <c r="E88" s="144"/>
      <c r="F88" s="159"/>
    </row>
    <row r="89" spans="1:6" ht="15.75" thickBot="1" x14ac:dyDescent="0.3">
      <c r="A89" s="146"/>
      <c r="B89" s="147" t="s">
        <v>52</v>
      </c>
      <c r="C89" s="148"/>
      <c r="D89" s="149"/>
      <c r="E89" s="149"/>
      <c r="F89" s="150"/>
    </row>
    <row r="90" spans="1:6" ht="19.5" thickBot="1" x14ac:dyDescent="0.35">
      <c r="A90" s="153"/>
      <c r="B90" s="161" t="s">
        <v>12</v>
      </c>
      <c r="C90" s="80"/>
      <c r="D90" s="119"/>
      <c r="E90" s="119"/>
      <c r="F90" s="151"/>
    </row>
    <row r="91" spans="1:6" ht="15.75" thickBot="1" x14ac:dyDescent="0.3">
      <c r="A91" s="108"/>
      <c r="B91" s="82"/>
      <c r="C91" s="83"/>
      <c r="D91" s="121"/>
      <c r="E91" s="121"/>
      <c r="F91" s="152"/>
    </row>
    <row r="92" spans="1:6" ht="15.75" thickBot="1" x14ac:dyDescent="0.3">
      <c r="A92" s="162" t="s">
        <v>71</v>
      </c>
      <c r="B92" s="163"/>
      <c r="C92" s="163"/>
      <c r="D92" s="163"/>
      <c r="E92" s="163"/>
      <c r="F92" s="164"/>
    </row>
    <row r="93" spans="1:6" x14ac:dyDescent="0.25">
      <c r="A93" s="111">
        <v>4110</v>
      </c>
      <c r="B93" s="97" t="s">
        <v>281</v>
      </c>
      <c r="C93" s="79"/>
      <c r="D93" s="79"/>
      <c r="E93" s="118"/>
      <c r="F93" s="127"/>
    </row>
    <row r="94" spans="1:6" x14ac:dyDescent="0.25">
      <c r="A94" s="111">
        <v>4111</v>
      </c>
      <c r="B94" s="97" t="s">
        <v>282</v>
      </c>
      <c r="C94" s="79"/>
      <c r="D94" s="79"/>
      <c r="E94" s="118"/>
      <c r="F94" s="127"/>
    </row>
    <row r="95" spans="1:6" x14ac:dyDescent="0.25">
      <c r="A95" s="111">
        <v>4112</v>
      </c>
      <c r="B95" s="97" t="s">
        <v>145</v>
      </c>
      <c r="C95" s="79"/>
      <c r="D95" s="79"/>
      <c r="E95" s="118"/>
      <c r="F95" s="127"/>
    </row>
    <row r="96" spans="1:6" x14ac:dyDescent="0.25">
      <c r="A96" s="111">
        <v>4150</v>
      </c>
      <c r="B96" s="97" t="s">
        <v>283</v>
      </c>
      <c r="C96" s="79"/>
      <c r="D96" s="79"/>
      <c r="E96" s="118"/>
      <c r="F96" s="267">
        <f>F29</f>
        <v>20874</v>
      </c>
    </row>
    <row r="97" spans="1:6" x14ac:dyDescent="0.25">
      <c r="A97" s="111">
        <v>4155</v>
      </c>
      <c r="B97" s="97" t="s">
        <v>284</v>
      </c>
      <c r="C97" s="79"/>
      <c r="D97" s="79"/>
      <c r="E97" s="118"/>
      <c r="F97" s="127">
        <f>F31</f>
        <v>0</v>
      </c>
    </row>
    <row r="98" spans="1:6" x14ac:dyDescent="0.25">
      <c r="A98" s="111">
        <v>4170</v>
      </c>
      <c r="B98" s="97" t="s">
        <v>233</v>
      </c>
      <c r="C98" s="79"/>
      <c r="D98" s="79"/>
      <c r="E98" s="118"/>
      <c r="F98" s="127"/>
    </row>
    <row r="99" spans="1:6" x14ac:dyDescent="0.25">
      <c r="A99" s="111">
        <v>4180</v>
      </c>
      <c r="B99" s="97" t="s">
        <v>144</v>
      </c>
      <c r="C99" s="79"/>
      <c r="D99" s="79"/>
      <c r="E99" s="118"/>
      <c r="F99" s="127"/>
    </row>
    <row r="100" spans="1:6" x14ac:dyDescent="0.25">
      <c r="A100" s="111">
        <v>4181</v>
      </c>
      <c r="B100" s="97" t="s">
        <v>168</v>
      </c>
      <c r="C100" s="79"/>
      <c r="D100" s="79"/>
      <c r="E100" s="118"/>
      <c r="F100" s="127"/>
    </row>
    <row r="101" spans="1:6" x14ac:dyDescent="0.25">
      <c r="A101" s="111">
        <v>4190</v>
      </c>
      <c r="B101" s="97" t="s">
        <v>285</v>
      </c>
      <c r="C101" s="79"/>
      <c r="D101" s="79"/>
      <c r="E101" s="118"/>
      <c r="F101" s="127"/>
    </row>
    <row r="102" spans="1:6" x14ac:dyDescent="0.25">
      <c r="A102" s="111">
        <v>4196</v>
      </c>
      <c r="B102" s="97" t="s">
        <v>286</v>
      </c>
      <c r="C102" s="79"/>
      <c r="D102" s="79"/>
      <c r="E102" s="118"/>
      <c r="F102" s="276">
        <f>F37</f>
        <v>0</v>
      </c>
    </row>
    <row r="103" spans="1:6" x14ac:dyDescent="0.25">
      <c r="A103" s="350">
        <v>4198</v>
      </c>
      <c r="B103" s="97" t="s">
        <v>169</v>
      </c>
      <c r="C103" s="273"/>
      <c r="D103" s="273"/>
      <c r="E103" s="274"/>
      <c r="F103" s="277"/>
    </row>
    <row r="104" spans="1:6" ht="15.75" thickBot="1" x14ac:dyDescent="0.3">
      <c r="A104" s="351">
        <v>4199</v>
      </c>
      <c r="B104" s="291" t="s">
        <v>170</v>
      </c>
      <c r="C104" s="272"/>
      <c r="D104" s="272"/>
      <c r="E104" s="275"/>
      <c r="F104" s="278"/>
    </row>
    <row r="105" spans="1:6" ht="15.75" thickBot="1" x14ac:dyDescent="0.3">
      <c r="A105" s="247" t="s">
        <v>80</v>
      </c>
      <c r="B105" s="248"/>
      <c r="C105" s="248"/>
      <c r="D105" s="248"/>
      <c r="E105" s="248"/>
      <c r="F105" s="237">
        <f>SUM(F93:F104)</f>
        <v>20874</v>
      </c>
    </row>
    <row r="106" spans="1:6" ht="15.75" thickBot="1" x14ac:dyDescent="0.3">
      <c r="A106" s="108"/>
      <c r="B106" s="75" t="s">
        <v>52</v>
      </c>
      <c r="D106" s="13"/>
      <c r="E106" s="13"/>
      <c r="F106" s="126"/>
    </row>
    <row r="107" spans="1:6" ht="15.75" thickBot="1" x14ac:dyDescent="0.3">
      <c r="A107" s="162" t="s">
        <v>72</v>
      </c>
      <c r="B107" s="163"/>
      <c r="C107" s="163"/>
      <c r="D107" s="163"/>
      <c r="E107" s="163"/>
      <c r="F107" s="164"/>
    </row>
    <row r="108" spans="1:6" x14ac:dyDescent="0.25">
      <c r="A108" s="111">
        <v>4310</v>
      </c>
      <c r="B108" s="97" t="s">
        <v>287</v>
      </c>
      <c r="C108" s="79"/>
      <c r="D108" s="79"/>
      <c r="E108" s="118"/>
      <c r="F108" s="131"/>
    </row>
    <row r="109" spans="1:6" x14ac:dyDescent="0.25">
      <c r="A109" s="111">
        <v>4315</v>
      </c>
      <c r="B109" s="97" t="s">
        <v>288</v>
      </c>
      <c r="C109" s="79"/>
      <c r="D109" s="79"/>
      <c r="E109" s="118"/>
      <c r="F109" s="132"/>
    </row>
    <row r="110" spans="1:6" x14ac:dyDescent="0.25">
      <c r="A110" s="111">
        <v>4330</v>
      </c>
      <c r="B110" s="97" t="s">
        <v>289</v>
      </c>
      <c r="C110" s="79"/>
      <c r="D110" s="79"/>
      <c r="E110" s="118"/>
      <c r="F110" s="132"/>
    </row>
    <row r="111" spans="1:6" x14ac:dyDescent="0.25">
      <c r="A111" s="111">
        <v>4350</v>
      </c>
      <c r="B111" s="97" t="s">
        <v>290</v>
      </c>
      <c r="C111" s="79"/>
      <c r="D111" s="79"/>
      <c r="E111" s="118"/>
      <c r="F111" s="131"/>
    </row>
    <row r="112" spans="1:6" x14ac:dyDescent="0.25">
      <c r="A112" s="111">
        <v>4370</v>
      </c>
      <c r="B112" s="97" t="s">
        <v>291</v>
      </c>
      <c r="C112" s="79"/>
      <c r="D112" s="79"/>
      <c r="E112" s="118"/>
      <c r="F112" s="132"/>
    </row>
    <row r="113" spans="1:6" x14ac:dyDescent="0.25">
      <c r="A113" s="111">
        <v>4390</v>
      </c>
      <c r="B113" s="97" t="s">
        <v>292</v>
      </c>
      <c r="C113" s="79"/>
      <c r="D113" s="79"/>
      <c r="E113" s="118"/>
      <c r="F113" s="131"/>
    </row>
    <row r="114" spans="1:6" x14ac:dyDescent="0.25">
      <c r="A114" s="111">
        <v>4410</v>
      </c>
      <c r="B114" s="97" t="s">
        <v>293</v>
      </c>
      <c r="C114" s="79"/>
      <c r="D114" s="79"/>
      <c r="E114" s="118"/>
      <c r="F114" s="132">
        <f>F28</f>
        <v>0</v>
      </c>
    </row>
    <row r="115" spans="1:6" x14ac:dyDescent="0.25">
      <c r="A115" s="111">
        <v>4420</v>
      </c>
      <c r="B115" s="97" t="s">
        <v>171</v>
      </c>
      <c r="C115" s="79"/>
      <c r="D115" s="79"/>
      <c r="E115" s="118"/>
      <c r="F115" s="132"/>
    </row>
    <row r="116" spans="1:6" x14ac:dyDescent="0.25">
      <c r="A116" s="111">
        <v>4430</v>
      </c>
      <c r="B116" s="97" t="s">
        <v>294</v>
      </c>
      <c r="C116" s="79"/>
      <c r="D116" s="79"/>
      <c r="E116" s="118"/>
      <c r="F116" s="131"/>
    </row>
    <row r="117" spans="1:6" x14ac:dyDescent="0.25">
      <c r="A117" s="111">
        <v>4450</v>
      </c>
      <c r="B117" s="97" t="s">
        <v>295</v>
      </c>
      <c r="C117" s="79"/>
      <c r="D117" s="79"/>
      <c r="E117" s="118"/>
      <c r="F117" s="132"/>
    </row>
    <row r="118" spans="1:6" x14ac:dyDescent="0.25">
      <c r="A118" s="111">
        <v>4470</v>
      </c>
      <c r="B118" s="97" t="s">
        <v>296</v>
      </c>
      <c r="C118" s="79"/>
      <c r="D118" s="79"/>
      <c r="E118" s="118"/>
      <c r="F118" s="131"/>
    </row>
    <row r="119" spans="1:6" x14ac:dyDescent="0.25">
      <c r="A119" s="111">
        <v>4490</v>
      </c>
      <c r="B119" s="97" t="s">
        <v>297</v>
      </c>
      <c r="C119" s="79"/>
      <c r="D119" s="79"/>
      <c r="E119" s="118"/>
      <c r="F119" s="132"/>
    </row>
    <row r="120" spans="1:6" x14ac:dyDescent="0.25">
      <c r="A120" s="111">
        <v>4550</v>
      </c>
      <c r="B120" s="97" t="s">
        <v>298</v>
      </c>
      <c r="C120" s="79"/>
      <c r="D120" s="79"/>
      <c r="E120" s="118"/>
      <c r="F120" s="131"/>
    </row>
    <row r="121" spans="1:6" x14ac:dyDescent="0.25">
      <c r="A121" s="111">
        <v>4570</v>
      </c>
      <c r="B121" s="97" t="s">
        <v>299</v>
      </c>
      <c r="C121" s="79"/>
      <c r="D121" s="79"/>
      <c r="E121" s="118"/>
      <c r="F121" s="132"/>
    </row>
    <row r="122" spans="1:6" x14ac:dyDescent="0.25">
      <c r="A122" s="111">
        <v>4590</v>
      </c>
      <c r="B122" s="97" t="s">
        <v>300</v>
      </c>
      <c r="C122" s="79"/>
      <c r="D122" s="79"/>
      <c r="E122" s="118"/>
      <c r="F122" s="131"/>
    </row>
    <row r="123" spans="1:6" x14ac:dyDescent="0.25">
      <c r="A123" s="111">
        <v>4610</v>
      </c>
      <c r="B123" s="97" t="s">
        <v>301</v>
      </c>
      <c r="C123" s="79"/>
      <c r="D123" s="79"/>
      <c r="E123" s="118"/>
      <c r="F123" s="132"/>
    </row>
    <row r="124" spans="1:6" x14ac:dyDescent="0.25">
      <c r="A124" s="111">
        <v>4620</v>
      </c>
      <c r="B124" s="97" t="s">
        <v>302</v>
      </c>
      <c r="C124" s="79"/>
      <c r="D124" s="79"/>
      <c r="E124" s="118"/>
      <c r="F124" s="131"/>
    </row>
    <row r="125" spans="1:6" x14ac:dyDescent="0.25">
      <c r="A125" s="111">
        <v>4630</v>
      </c>
      <c r="B125" s="97" t="s">
        <v>303</v>
      </c>
      <c r="C125" s="79"/>
      <c r="D125" s="79"/>
      <c r="E125" s="118"/>
      <c r="F125" s="132"/>
    </row>
    <row r="126" spans="1:6" x14ac:dyDescent="0.25">
      <c r="A126" s="111">
        <v>4635</v>
      </c>
      <c r="B126" s="97" t="s">
        <v>172</v>
      </c>
      <c r="C126" s="79"/>
      <c r="D126" s="79"/>
      <c r="E126" s="118"/>
      <c r="F126" s="132"/>
    </row>
    <row r="127" spans="1:6" x14ac:dyDescent="0.25">
      <c r="A127" s="111">
        <v>4640</v>
      </c>
      <c r="B127" s="97" t="s">
        <v>304</v>
      </c>
      <c r="C127" s="79"/>
      <c r="D127" s="79"/>
      <c r="E127" s="118"/>
      <c r="F127" s="132"/>
    </row>
    <row r="128" spans="1:6" x14ac:dyDescent="0.25">
      <c r="A128" s="111">
        <v>4641</v>
      </c>
      <c r="B128" s="97" t="s">
        <v>305</v>
      </c>
      <c r="C128" s="79"/>
      <c r="D128" s="79"/>
      <c r="E128" s="118"/>
      <c r="F128" s="132"/>
    </row>
    <row r="129" spans="1:6" x14ac:dyDescent="0.25">
      <c r="A129" s="111">
        <v>4650</v>
      </c>
      <c r="B129" s="97" t="s">
        <v>306</v>
      </c>
      <c r="C129" s="79"/>
      <c r="D129" s="79"/>
      <c r="E129" s="118"/>
      <c r="F129" s="132"/>
    </row>
    <row r="130" spans="1:6" x14ac:dyDescent="0.25">
      <c r="A130" s="111">
        <v>4670</v>
      </c>
      <c r="B130" s="97" t="s">
        <v>307</v>
      </c>
      <c r="C130" s="79"/>
      <c r="D130" s="79"/>
      <c r="E130" s="118"/>
      <c r="F130" s="131"/>
    </row>
    <row r="131" spans="1:6" x14ac:dyDescent="0.25">
      <c r="A131" s="111">
        <v>4671</v>
      </c>
      <c r="B131" s="97" t="s">
        <v>135</v>
      </c>
      <c r="C131" s="79"/>
      <c r="D131" s="79"/>
      <c r="E131" s="118"/>
      <c r="F131" s="132"/>
    </row>
    <row r="132" spans="1:6" x14ac:dyDescent="0.25">
      <c r="A132" s="111">
        <v>4690</v>
      </c>
      <c r="B132" s="97" t="s">
        <v>308</v>
      </c>
      <c r="C132" s="79"/>
      <c r="D132" s="79"/>
      <c r="E132" s="118"/>
      <c r="F132" s="131"/>
    </row>
    <row r="133" spans="1:6" x14ac:dyDescent="0.25">
      <c r="A133" s="111">
        <v>4710</v>
      </c>
      <c r="B133" s="97" t="s">
        <v>309</v>
      </c>
      <c r="C133" s="79"/>
      <c r="D133" s="79"/>
      <c r="E133" s="118"/>
      <c r="F133" s="132"/>
    </row>
    <row r="134" spans="1:6" x14ac:dyDescent="0.25">
      <c r="A134" s="111">
        <v>4720</v>
      </c>
      <c r="B134" s="97" t="s">
        <v>310</v>
      </c>
      <c r="C134" s="79"/>
      <c r="D134" s="79"/>
      <c r="E134" s="118"/>
      <c r="F134" s="131"/>
    </row>
    <row r="135" spans="1:6" x14ac:dyDescent="0.25">
      <c r="A135" s="111">
        <v>4730</v>
      </c>
      <c r="B135" s="97" t="s">
        <v>311</v>
      </c>
      <c r="C135" s="79"/>
      <c r="D135" s="79"/>
      <c r="E135" s="118"/>
      <c r="F135" s="268">
        <f>F20</f>
        <v>21996</v>
      </c>
    </row>
    <row r="136" spans="1:6" x14ac:dyDescent="0.25">
      <c r="A136" s="111">
        <v>4740</v>
      </c>
      <c r="B136" s="97" t="s">
        <v>312</v>
      </c>
      <c r="C136" s="79"/>
      <c r="D136" s="79"/>
      <c r="E136" s="118"/>
      <c r="F136" s="131"/>
    </row>
    <row r="137" spans="1:6" x14ac:dyDescent="0.25">
      <c r="A137" s="111">
        <v>4741</v>
      </c>
      <c r="B137" s="97" t="s">
        <v>173</v>
      </c>
      <c r="C137" s="79"/>
      <c r="D137" s="79"/>
      <c r="E137" s="118"/>
      <c r="F137" s="132"/>
    </row>
    <row r="138" spans="1:6" x14ac:dyDescent="0.25">
      <c r="A138" s="111">
        <v>4750</v>
      </c>
      <c r="B138" s="97" t="s">
        <v>313</v>
      </c>
      <c r="C138" s="79"/>
      <c r="D138" s="79"/>
      <c r="E138" s="118"/>
      <c r="F138" s="132"/>
    </row>
    <row r="139" spans="1:6" x14ac:dyDescent="0.25">
      <c r="A139" s="111">
        <v>4760</v>
      </c>
      <c r="B139" s="97" t="s">
        <v>314</v>
      </c>
      <c r="C139" s="79"/>
      <c r="D139" s="79"/>
      <c r="E139" s="118"/>
      <c r="F139" s="131"/>
    </row>
    <row r="140" spans="1:6" x14ac:dyDescent="0.25">
      <c r="A140" s="111">
        <v>4770</v>
      </c>
      <c r="B140" s="97" t="s">
        <v>315</v>
      </c>
      <c r="C140" s="79"/>
      <c r="D140" s="79"/>
      <c r="E140" s="118"/>
      <c r="F140" s="132"/>
    </row>
    <row r="141" spans="1:6" x14ac:dyDescent="0.25">
      <c r="A141" s="111">
        <v>4780</v>
      </c>
      <c r="B141" s="97" t="s">
        <v>316</v>
      </c>
      <c r="C141" s="79"/>
      <c r="D141" s="79"/>
      <c r="E141" s="118"/>
      <c r="F141" s="131"/>
    </row>
    <row r="142" spans="1:6" x14ac:dyDescent="0.25">
      <c r="A142" s="111">
        <v>4810</v>
      </c>
      <c r="B142" s="97" t="s">
        <v>317</v>
      </c>
      <c r="C142" s="79"/>
      <c r="D142" s="79"/>
      <c r="E142" s="118"/>
      <c r="F142" s="132"/>
    </row>
    <row r="143" spans="1:6" x14ac:dyDescent="0.25">
      <c r="A143" s="111">
        <v>4815</v>
      </c>
      <c r="B143" s="97" t="s">
        <v>318</v>
      </c>
      <c r="C143" s="79"/>
      <c r="D143" s="79"/>
      <c r="E143" s="118"/>
      <c r="F143" s="131"/>
    </row>
    <row r="144" spans="1:6" x14ac:dyDescent="0.25">
      <c r="A144" s="111">
        <v>4850</v>
      </c>
      <c r="B144" s="97" t="s">
        <v>319</v>
      </c>
      <c r="C144" s="79"/>
      <c r="D144" s="79"/>
      <c r="E144" s="118"/>
      <c r="F144" s="132"/>
    </row>
    <row r="145" spans="1:11" x14ac:dyDescent="0.25">
      <c r="A145" s="111">
        <v>4909</v>
      </c>
      <c r="B145" s="97" t="s">
        <v>197</v>
      </c>
      <c r="C145" s="79"/>
      <c r="D145" s="79"/>
      <c r="E145" s="118"/>
      <c r="F145" s="132"/>
    </row>
    <row r="146" spans="1:11" x14ac:dyDescent="0.25">
      <c r="A146" s="111">
        <v>4910</v>
      </c>
      <c r="B146" s="97" t="s">
        <v>320</v>
      </c>
      <c r="C146" s="79"/>
      <c r="D146" s="79"/>
      <c r="E146" s="118"/>
      <c r="F146" s="131"/>
    </row>
    <row r="147" spans="1:11" x14ac:dyDescent="0.25">
      <c r="A147" s="111">
        <v>4911</v>
      </c>
      <c r="B147" s="97" t="s">
        <v>321</v>
      </c>
      <c r="C147" s="79"/>
      <c r="D147" s="79"/>
      <c r="E147" s="118"/>
      <c r="F147" s="132"/>
      <c r="G147" s="310"/>
    </row>
    <row r="148" spans="1:11" x14ac:dyDescent="0.25">
      <c r="A148" s="111">
        <v>4912</v>
      </c>
      <c r="B148" s="97" t="s">
        <v>322</v>
      </c>
      <c r="C148" s="79"/>
      <c r="D148" s="79"/>
      <c r="E148" s="118"/>
      <c r="F148" s="131"/>
      <c r="H148" s="310"/>
    </row>
    <row r="149" spans="1:11" x14ac:dyDescent="0.25">
      <c r="A149" s="111">
        <v>4913</v>
      </c>
      <c r="B149" s="97" t="s">
        <v>136</v>
      </c>
      <c r="C149" s="79"/>
      <c r="D149" s="79"/>
      <c r="E149" s="118"/>
      <c r="F149" s="132"/>
    </row>
    <row r="150" spans="1:11" x14ac:dyDescent="0.25">
      <c r="A150" s="111">
        <v>4914</v>
      </c>
      <c r="B150" s="97" t="s">
        <v>323</v>
      </c>
      <c r="C150" s="79"/>
      <c r="D150" s="79"/>
      <c r="E150" s="118"/>
      <c r="F150" s="132"/>
      <c r="I150" s="310"/>
      <c r="J150" s="310"/>
      <c r="K150" s="310"/>
    </row>
    <row r="151" spans="1:11" x14ac:dyDescent="0.25">
      <c r="A151" s="111">
        <v>4915</v>
      </c>
      <c r="B151" s="97" t="s">
        <v>174</v>
      </c>
      <c r="C151" s="79"/>
      <c r="D151" s="79"/>
      <c r="E151" s="118"/>
      <c r="F151" s="132"/>
    </row>
    <row r="152" spans="1:11" s="310" customFormat="1" x14ac:dyDescent="0.25">
      <c r="A152" s="111">
        <v>4916</v>
      </c>
      <c r="B152" s="97" t="s">
        <v>324</v>
      </c>
      <c r="C152" s="79"/>
      <c r="D152" s="79"/>
      <c r="E152" s="118"/>
      <c r="F152" s="131"/>
      <c r="G152"/>
      <c r="H152"/>
      <c r="I152"/>
      <c r="J152"/>
      <c r="K152"/>
    </row>
    <row r="153" spans="1:11" x14ac:dyDescent="0.25">
      <c r="A153" s="111">
        <v>4918</v>
      </c>
      <c r="B153" s="97" t="s">
        <v>325</v>
      </c>
      <c r="C153" s="79"/>
      <c r="D153" s="79"/>
      <c r="E153" s="118"/>
      <c r="F153" s="132"/>
    </row>
    <row r="154" spans="1:11" x14ac:dyDescent="0.25">
      <c r="A154" s="317">
        <v>4919</v>
      </c>
      <c r="B154" s="97" t="s">
        <v>198</v>
      </c>
      <c r="C154" s="319"/>
      <c r="D154" s="319"/>
      <c r="E154" s="308"/>
      <c r="F154" s="309"/>
    </row>
    <row r="155" spans="1:11" x14ac:dyDescent="0.25">
      <c r="A155" s="317">
        <v>4922</v>
      </c>
      <c r="B155" s="97" t="s">
        <v>326</v>
      </c>
      <c r="C155" s="319"/>
      <c r="D155" s="319"/>
      <c r="E155" s="118"/>
      <c r="F155" s="131"/>
    </row>
    <row r="156" spans="1:11" x14ac:dyDescent="0.25">
      <c r="A156" s="317">
        <v>4923</v>
      </c>
      <c r="B156" s="97" t="s">
        <v>327</v>
      </c>
      <c r="C156" s="319"/>
      <c r="D156" s="319"/>
      <c r="E156" s="118"/>
      <c r="F156" s="132"/>
    </row>
    <row r="157" spans="1:11" x14ac:dyDescent="0.25">
      <c r="A157" s="317">
        <v>4924</v>
      </c>
      <c r="B157" s="97" t="s">
        <v>328</v>
      </c>
      <c r="C157" s="319"/>
      <c r="D157" s="319"/>
      <c r="E157" s="118"/>
      <c r="F157" s="131"/>
    </row>
    <row r="158" spans="1:11" x14ac:dyDescent="0.25">
      <c r="A158" s="317">
        <v>4925</v>
      </c>
      <c r="B158" s="97" t="s">
        <v>329</v>
      </c>
      <c r="C158" s="319"/>
      <c r="D158" s="319"/>
      <c r="E158" s="118"/>
      <c r="F158" s="132"/>
    </row>
    <row r="159" spans="1:11" x14ac:dyDescent="0.25">
      <c r="A159" s="111">
        <v>4928</v>
      </c>
      <c r="B159" s="97" t="s">
        <v>175</v>
      </c>
      <c r="C159" s="79"/>
      <c r="D159" s="79"/>
      <c r="E159" s="118"/>
      <c r="F159" s="132"/>
    </row>
    <row r="160" spans="1:11" ht="15.75" thickBot="1" x14ac:dyDescent="0.3">
      <c r="A160" s="247" t="s">
        <v>79</v>
      </c>
      <c r="B160" s="248"/>
      <c r="C160" s="248"/>
      <c r="D160" s="248"/>
      <c r="E160" s="248"/>
      <c r="F160" s="249">
        <f>SUM(F108:F159)</f>
        <v>21996</v>
      </c>
    </row>
    <row r="161" spans="1:6" ht="15.75" thickBot="1" x14ac:dyDescent="0.3">
      <c r="A161" s="108"/>
      <c r="B161" s="75" t="s">
        <v>52</v>
      </c>
      <c r="D161" s="13"/>
      <c r="E161" s="13"/>
      <c r="F161" s="128"/>
    </row>
    <row r="162" spans="1:6" ht="15.75" thickBot="1" x14ac:dyDescent="0.3">
      <c r="A162" s="162" t="s">
        <v>73</v>
      </c>
      <c r="B162" s="163"/>
      <c r="C162" s="163"/>
      <c r="D162" s="163"/>
      <c r="E162" s="163"/>
      <c r="F162" s="164"/>
    </row>
    <row r="163" spans="1:6" x14ac:dyDescent="0.25">
      <c r="A163" s="111">
        <v>5010</v>
      </c>
      <c r="B163" s="97" t="s">
        <v>330</v>
      </c>
      <c r="C163" s="319"/>
      <c r="D163" s="79"/>
      <c r="E163" s="118"/>
      <c r="F163" s="125"/>
    </row>
    <row r="164" spans="1:6" x14ac:dyDescent="0.25">
      <c r="A164" s="111">
        <v>5030</v>
      </c>
      <c r="B164" s="97" t="s">
        <v>331</v>
      </c>
      <c r="C164" s="319"/>
      <c r="D164" s="79"/>
      <c r="E164" s="118"/>
      <c r="F164" s="127"/>
    </row>
    <row r="165" spans="1:6" x14ac:dyDescent="0.25">
      <c r="A165" s="111">
        <v>5110</v>
      </c>
      <c r="B165" s="97" t="s">
        <v>201</v>
      </c>
      <c r="C165" s="319"/>
      <c r="D165" s="79"/>
      <c r="E165" s="118"/>
      <c r="F165" s="125"/>
    </row>
    <row r="166" spans="1:6" x14ac:dyDescent="0.25">
      <c r="A166" s="111">
        <v>5112</v>
      </c>
      <c r="B166" s="97" t="s">
        <v>332</v>
      </c>
      <c r="C166" s="319"/>
      <c r="D166" s="79"/>
      <c r="E166" s="118"/>
      <c r="F166" s="127"/>
    </row>
    <row r="167" spans="1:6" x14ac:dyDescent="0.25">
      <c r="A167" s="111">
        <v>5150</v>
      </c>
      <c r="B167" s="97" t="s">
        <v>176</v>
      </c>
      <c r="C167" s="319"/>
      <c r="D167" s="79"/>
      <c r="E167" s="118"/>
      <c r="F167" s="125"/>
    </row>
    <row r="168" spans="1:6" x14ac:dyDescent="0.25">
      <c r="A168" s="111">
        <v>5170</v>
      </c>
      <c r="B168" s="97" t="s">
        <v>202</v>
      </c>
      <c r="C168" s="319"/>
      <c r="D168" s="79"/>
      <c r="E168" s="118"/>
      <c r="F168" s="127"/>
    </row>
    <row r="169" spans="1:6" x14ac:dyDescent="0.25">
      <c r="A169" s="111">
        <v>5175</v>
      </c>
      <c r="B169" s="97" t="s">
        <v>177</v>
      </c>
      <c r="C169" s="319"/>
      <c r="D169" s="79"/>
      <c r="E169" s="118"/>
      <c r="F169" s="127"/>
    </row>
    <row r="170" spans="1:6" x14ac:dyDescent="0.25">
      <c r="A170" s="111">
        <v>5310</v>
      </c>
      <c r="B170" s="97" t="s">
        <v>203</v>
      </c>
      <c r="C170" s="319"/>
      <c r="D170" s="79"/>
      <c r="E170" s="118"/>
      <c r="F170" s="125"/>
    </row>
    <row r="171" spans="1:6" x14ac:dyDescent="0.25">
      <c r="A171" s="111">
        <v>5315</v>
      </c>
      <c r="B171" s="97" t="s">
        <v>137</v>
      </c>
      <c r="C171" s="319"/>
      <c r="D171" s="79"/>
      <c r="E171" s="118"/>
      <c r="F171" s="127">
        <f>F33</f>
        <v>0</v>
      </c>
    </row>
    <row r="172" spans="1:6" x14ac:dyDescent="0.25">
      <c r="A172" s="111">
        <v>5350</v>
      </c>
      <c r="B172" s="97" t="s">
        <v>204</v>
      </c>
      <c r="C172" s="319"/>
      <c r="D172" s="79"/>
      <c r="E172" s="118"/>
      <c r="F172" s="125"/>
    </row>
    <row r="173" spans="1:6" x14ac:dyDescent="0.25">
      <c r="A173" s="111">
        <v>5400</v>
      </c>
      <c r="B173" s="97" t="s">
        <v>178</v>
      </c>
      <c r="C173" s="319"/>
      <c r="D173" s="79"/>
      <c r="E173" s="118"/>
      <c r="F173" s="127"/>
    </row>
    <row r="174" spans="1:6" x14ac:dyDescent="0.25">
      <c r="A174" s="111">
        <v>5450</v>
      </c>
      <c r="B174" s="97" t="s">
        <v>179</v>
      </c>
      <c r="C174" s="319"/>
      <c r="D174" s="79"/>
      <c r="E174" s="118"/>
      <c r="F174" s="125"/>
    </row>
    <row r="175" spans="1:6" x14ac:dyDescent="0.25">
      <c r="A175" s="111">
        <v>5510</v>
      </c>
      <c r="B175" s="97" t="s">
        <v>159</v>
      </c>
      <c r="C175" s="319"/>
      <c r="D175" s="79"/>
      <c r="E175" s="118"/>
      <c r="F175" s="127"/>
    </row>
    <row r="176" spans="1:6" x14ac:dyDescent="0.25">
      <c r="A176" s="111">
        <v>5550</v>
      </c>
      <c r="B176" s="97" t="s">
        <v>160</v>
      </c>
      <c r="C176" s="319"/>
      <c r="D176" s="79"/>
      <c r="E176" s="118"/>
      <c r="F176" s="125"/>
    </row>
    <row r="177" spans="1:6" x14ac:dyDescent="0.25">
      <c r="A177" s="111">
        <v>5551</v>
      </c>
      <c r="B177" s="97" t="s">
        <v>143</v>
      </c>
      <c r="C177" s="319"/>
      <c r="D177" s="79"/>
      <c r="E177" s="118"/>
      <c r="F177" s="127">
        <f>F34</f>
        <v>0</v>
      </c>
    </row>
    <row r="178" spans="1:6" x14ac:dyDescent="0.25">
      <c r="A178" s="111">
        <v>5552</v>
      </c>
      <c r="B178" s="97" t="s">
        <v>142</v>
      </c>
      <c r="C178" s="319"/>
      <c r="D178" s="79"/>
      <c r="E178" s="118"/>
      <c r="F178" s="127"/>
    </row>
    <row r="179" spans="1:6" x14ac:dyDescent="0.25">
      <c r="A179" s="111">
        <v>5610</v>
      </c>
      <c r="B179" s="97" t="s">
        <v>205</v>
      </c>
      <c r="C179" s="319"/>
      <c r="D179" s="79"/>
      <c r="E179" s="118"/>
      <c r="F179" s="125"/>
    </row>
    <row r="180" spans="1:6" x14ac:dyDescent="0.25">
      <c r="A180" s="111">
        <v>5611</v>
      </c>
      <c r="B180" s="97" t="s">
        <v>180</v>
      </c>
      <c r="C180" s="319"/>
      <c r="D180" s="79"/>
      <c r="E180" s="118"/>
      <c r="F180" s="127"/>
    </row>
    <row r="181" spans="1:6" x14ac:dyDescent="0.25">
      <c r="A181" s="111">
        <v>5700</v>
      </c>
      <c r="B181" s="97" t="s">
        <v>206</v>
      </c>
      <c r="C181" s="319"/>
      <c r="D181" s="79"/>
      <c r="E181" s="118"/>
      <c r="F181" s="127"/>
    </row>
    <row r="182" spans="1:6" ht="15.75" thickBot="1" x14ac:dyDescent="0.3">
      <c r="A182" s="111">
        <v>5800</v>
      </c>
      <c r="B182" s="97" t="s">
        <v>138</v>
      </c>
      <c r="C182" s="319"/>
      <c r="D182" s="79"/>
      <c r="E182" s="118"/>
      <c r="F182" s="125"/>
    </row>
    <row r="183" spans="1:6" ht="15.75" thickBot="1" x14ac:dyDescent="0.3">
      <c r="A183" s="162" t="s">
        <v>78</v>
      </c>
      <c r="B183" s="163"/>
      <c r="C183" s="163"/>
      <c r="D183" s="163"/>
      <c r="E183" s="163"/>
      <c r="F183" s="237">
        <f>SUM(F163:F182)</f>
        <v>0</v>
      </c>
    </row>
    <row r="184" spans="1:6" ht="15.75" thickBot="1" x14ac:dyDescent="0.3">
      <c r="A184" s="108"/>
      <c r="B184" s="75" t="s">
        <v>52</v>
      </c>
      <c r="D184" s="13"/>
      <c r="E184" s="13"/>
      <c r="F184" s="128"/>
    </row>
    <row r="185" spans="1:6" ht="15.75" thickBot="1" x14ac:dyDescent="0.3">
      <c r="A185" s="162" t="s">
        <v>74</v>
      </c>
      <c r="B185" s="163"/>
      <c r="C185" s="163"/>
      <c r="D185" s="163"/>
      <c r="E185" s="163"/>
      <c r="F185" s="164"/>
    </row>
    <row r="186" spans="1:6" x14ac:dyDescent="0.25">
      <c r="A186" s="111">
        <v>6010</v>
      </c>
      <c r="B186" s="318" t="s">
        <v>14</v>
      </c>
      <c r="C186" s="79"/>
      <c r="D186" s="79"/>
      <c r="E186" s="118"/>
      <c r="F186" s="124"/>
    </row>
    <row r="187" spans="1:6" x14ac:dyDescent="0.25">
      <c r="A187" s="111">
        <v>6050</v>
      </c>
      <c r="B187" s="318" t="s">
        <v>207</v>
      </c>
      <c r="C187" s="79"/>
      <c r="D187" s="79"/>
      <c r="E187" s="118"/>
      <c r="F187" s="133"/>
    </row>
    <row r="188" spans="1:6" x14ac:dyDescent="0.25">
      <c r="A188" s="111">
        <v>6100</v>
      </c>
      <c r="B188" s="318" t="s">
        <v>199</v>
      </c>
      <c r="C188" s="79"/>
      <c r="D188" s="79"/>
      <c r="E188" s="118"/>
      <c r="F188" s="124"/>
    </row>
    <row r="189" spans="1:6" x14ac:dyDescent="0.25">
      <c r="A189" s="111">
        <v>6150</v>
      </c>
      <c r="B189" s="318" t="s">
        <v>208</v>
      </c>
      <c r="C189" s="79"/>
      <c r="D189" s="79"/>
      <c r="E189" s="118"/>
      <c r="F189" s="133"/>
    </row>
    <row r="190" spans="1:6" x14ac:dyDescent="0.25">
      <c r="A190" s="111">
        <v>6210</v>
      </c>
      <c r="B190" s="318" t="s">
        <v>131</v>
      </c>
      <c r="C190" s="79"/>
      <c r="D190" s="79"/>
      <c r="E190" s="118"/>
      <c r="F190" s="124"/>
    </row>
    <row r="191" spans="1:6" x14ac:dyDescent="0.25">
      <c r="A191" s="111">
        <v>6250</v>
      </c>
      <c r="B191" s="318" t="s">
        <v>132</v>
      </c>
      <c r="C191" s="79"/>
      <c r="D191" s="79"/>
      <c r="E191" s="118"/>
      <c r="F191" s="133"/>
    </row>
    <row r="192" spans="1:6" x14ac:dyDescent="0.25">
      <c r="A192" s="111">
        <v>6300</v>
      </c>
      <c r="B192" s="318" t="s">
        <v>333</v>
      </c>
      <c r="C192" s="79"/>
      <c r="D192" s="79"/>
      <c r="E192" s="118"/>
      <c r="F192" s="124"/>
    </row>
    <row r="193" spans="1:6" x14ac:dyDescent="0.25">
      <c r="A193" s="111">
        <v>6350</v>
      </c>
      <c r="B193" s="318" t="s">
        <v>334</v>
      </c>
      <c r="C193" s="79"/>
      <c r="D193" s="79"/>
      <c r="E193" s="118"/>
      <c r="F193" s="124"/>
    </row>
    <row r="194" spans="1:6" x14ac:dyDescent="0.25">
      <c r="A194" s="111">
        <v>6355</v>
      </c>
      <c r="B194" s="318" t="s">
        <v>335</v>
      </c>
      <c r="C194" s="79"/>
      <c r="D194" s="79"/>
      <c r="E194" s="118"/>
      <c r="F194" s="133"/>
    </row>
    <row r="195" spans="1:6" x14ac:dyDescent="0.25">
      <c r="A195" s="111">
        <v>6400</v>
      </c>
      <c r="B195" s="318" t="s">
        <v>336</v>
      </c>
      <c r="C195" s="79"/>
      <c r="D195" s="79"/>
      <c r="E195" s="118"/>
      <c r="F195" s="124"/>
    </row>
    <row r="196" spans="1:6" x14ac:dyDescent="0.25">
      <c r="A196" s="111">
        <v>6450</v>
      </c>
      <c r="B196" s="318" t="s">
        <v>209</v>
      </c>
      <c r="C196" s="79"/>
      <c r="D196" s="79"/>
      <c r="E196" s="118"/>
      <c r="F196" s="133"/>
    </row>
    <row r="197" spans="1:6" x14ac:dyDescent="0.25">
      <c r="A197" s="111">
        <v>6500</v>
      </c>
      <c r="B197" s="318" t="s">
        <v>337</v>
      </c>
      <c r="C197" s="79"/>
      <c r="D197" s="79"/>
      <c r="E197" s="118"/>
      <c r="F197" s="124"/>
    </row>
    <row r="198" spans="1:6" x14ac:dyDescent="0.25">
      <c r="A198" s="111">
        <v>6600</v>
      </c>
      <c r="B198" s="318" t="s">
        <v>15</v>
      </c>
      <c r="C198" s="79"/>
      <c r="D198" s="79"/>
      <c r="E198" s="118"/>
      <c r="F198" s="133"/>
    </row>
    <row r="199" spans="1:6" x14ac:dyDescent="0.25">
      <c r="A199" s="111">
        <v>6650</v>
      </c>
      <c r="B199" s="318" t="s">
        <v>338</v>
      </c>
      <c r="C199" s="79"/>
      <c r="D199" s="79"/>
      <c r="E199" s="118"/>
      <c r="F199" s="124"/>
    </row>
    <row r="200" spans="1:6" x14ac:dyDescent="0.25">
      <c r="A200" s="111">
        <v>6700</v>
      </c>
      <c r="B200" s="318" t="s">
        <v>339</v>
      </c>
      <c r="C200" s="79"/>
      <c r="D200" s="79"/>
      <c r="E200" s="118"/>
      <c r="F200" s="133"/>
    </row>
    <row r="201" spans="1:6" x14ac:dyDescent="0.25">
      <c r="A201" s="111">
        <v>6730</v>
      </c>
      <c r="B201" s="318" t="s">
        <v>340</v>
      </c>
      <c r="C201" s="79"/>
      <c r="D201" s="79"/>
      <c r="E201" s="118"/>
      <c r="F201" s="124"/>
    </row>
    <row r="202" spans="1:6" x14ac:dyDescent="0.25">
      <c r="A202" s="111">
        <v>6731</v>
      </c>
      <c r="B202" s="318" t="s">
        <v>341</v>
      </c>
      <c r="C202" s="79"/>
      <c r="D202" s="79"/>
      <c r="E202" s="118"/>
      <c r="F202" s="133"/>
    </row>
    <row r="203" spans="1:6" x14ac:dyDescent="0.25">
      <c r="A203" s="111">
        <v>6750</v>
      </c>
      <c r="B203" s="318" t="s">
        <v>139</v>
      </c>
      <c r="C203" s="79"/>
      <c r="D203" s="79"/>
      <c r="E203" s="118"/>
      <c r="F203" s="124"/>
    </row>
    <row r="204" spans="1:6" x14ac:dyDescent="0.25">
      <c r="A204" s="111">
        <v>6755</v>
      </c>
      <c r="B204" s="318" t="s">
        <v>210</v>
      </c>
      <c r="C204" s="79"/>
      <c r="D204" s="79"/>
      <c r="E204" s="118"/>
      <c r="F204" s="133"/>
    </row>
    <row r="205" spans="1:6" x14ac:dyDescent="0.25">
      <c r="A205" s="111">
        <v>6780</v>
      </c>
      <c r="B205" s="318" t="s">
        <v>16</v>
      </c>
      <c r="C205" s="79"/>
      <c r="D205" s="79"/>
      <c r="E205" s="118"/>
      <c r="F205" s="124"/>
    </row>
    <row r="206" spans="1:6" x14ac:dyDescent="0.25">
      <c r="A206" s="111">
        <v>6800</v>
      </c>
      <c r="B206" s="318" t="s">
        <v>342</v>
      </c>
      <c r="C206" s="79"/>
      <c r="D206" s="79"/>
      <c r="E206" s="118"/>
      <c r="F206" s="133"/>
    </row>
    <row r="207" spans="1:6" x14ac:dyDescent="0.25">
      <c r="A207" s="111">
        <v>6830</v>
      </c>
      <c r="B207" s="318" t="s">
        <v>343</v>
      </c>
      <c r="C207" s="79"/>
      <c r="D207" s="79"/>
      <c r="E207" s="118"/>
      <c r="F207" s="124"/>
    </row>
    <row r="208" spans="1:6" ht="15.75" thickBot="1" x14ac:dyDescent="0.3">
      <c r="A208" s="111">
        <v>6900</v>
      </c>
      <c r="B208" s="318" t="s">
        <v>211</v>
      </c>
      <c r="C208" s="79"/>
      <c r="D208" s="79"/>
      <c r="E208" s="118"/>
      <c r="F208" s="124"/>
    </row>
    <row r="209" spans="1:6" ht="15.75" thickBot="1" x14ac:dyDescent="0.3">
      <c r="A209" s="162" t="s">
        <v>77</v>
      </c>
      <c r="B209" s="163"/>
      <c r="C209" s="163"/>
      <c r="D209" s="163"/>
      <c r="E209" s="163"/>
      <c r="F209" s="237">
        <f>SUM(F186:F208)</f>
        <v>0</v>
      </c>
    </row>
    <row r="210" spans="1:6" ht="15.75" thickBot="1" x14ac:dyDescent="0.3">
      <c r="A210" s="108"/>
      <c r="B210" s="75" t="s">
        <v>52</v>
      </c>
      <c r="F210" s="128"/>
    </row>
    <row r="211" spans="1:6" ht="15.75" thickBot="1" x14ac:dyDescent="0.3">
      <c r="A211" s="162" t="s">
        <v>75</v>
      </c>
      <c r="B211" s="163"/>
      <c r="C211" s="163"/>
      <c r="D211" s="163"/>
      <c r="E211" s="163"/>
      <c r="F211" s="164"/>
    </row>
    <row r="212" spans="1:6" x14ac:dyDescent="0.25">
      <c r="A212" s="111">
        <v>7300</v>
      </c>
      <c r="B212" s="318" t="s">
        <v>133</v>
      </c>
      <c r="C212" s="79"/>
      <c r="D212" s="79"/>
      <c r="E212" s="118"/>
      <c r="F212" s="124"/>
    </row>
    <row r="213" spans="1:6" x14ac:dyDescent="0.25">
      <c r="A213" s="111">
        <v>7320</v>
      </c>
      <c r="B213" s="318" t="s">
        <v>212</v>
      </c>
      <c r="C213" s="79"/>
      <c r="D213" s="79"/>
      <c r="E213" s="118"/>
      <c r="F213" s="133"/>
    </row>
    <row r="214" spans="1:6" x14ac:dyDescent="0.25">
      <c r="A214" s="111">
        <v>7400</v>
      </c>
      <c r="B214" s="318" t="s">
        <v>344</v>
      </c>
      <c r="C214" s="79"/>
      <c r="D214" s="79"/>
      <c r="E214" s="118"/>
      <c r="F214" s="133"/>
    </row>
    <row r="215" spans="1:6" x14ac:dyDescent="0.25">
      <c r="A215" s="111">
        <v>7450</v>
      </c>
      <c r="B215" s="318" t="s">
        <v>213</v>
      </c>
      <c r="C215" s="79"/>
      <c r="D215" s="79"/>
      <c r="E215" s="118"/>
      <c r="F215" s="124"/>
    </row>
    <row r="216" spans="1:6" ht="15.75" thickBot="1" x14ac:dyDescent="0.3">
      <c r="A216" s="111">
        <v>7800</v>
      </c>
      <c r="B216" s="318" t="s">
        <v>39</v>
      </c>
      <c r="C216" s="79"/>
      <c r="D216" s="79"/>
      <c r="E216" s="118"/>
      <c r="F216" s="133"/>
    </row>
    <row r="217" spans="1:6" ht="15.75" thickBot="1" x14ac:dyDescent="0.3">
      <c r="A217" s="162" t="s">
        <v>76</v>
      </c>
      <c r="B217" s="163"/>
      <c r="C217" s="163"/>
      <c r="D217" s="163"/>
      <c r="E217" s="163"/>
      <c r="F217" s="237">
        <f>SUM(F212:F216)</f>
        <v>0</v>
      </c>
    </row>
    <row r="218" spans="1:6" ht="15.75" thickBot="1" x14ac:dyDescent="0.3">
      <c r="A218" s="110"/>
      <c r="B218" s="76"/>
      <c r="F218" s="128"/>
    </row>
    <row r="219" spans="1:6" ht="15.75" thickBot="1" x14ac:dyDescent="0.3">
      <c r="A219" s="165" t="s">
        <v>17</v>
      </c>
      <c r="B219" s="166"/>
      <c r="C219" s="166"/>
      <c r="D219" s="166"/>
      <c r="E219" s="166"/>
      <c r="F219" s="279">
        <f>(F217+F209+F183+F160+F105)*0.05</f>
        <v>2143.5</v>
      </c>
    </row>
    <row r="220" spans="1:6" ht="15.75" thickBot="1" x14ac:dyDescent="0.3">
      <c r="A220" s="108"/>
      <c r="B220" s="75" t="s">
        <v>52</v>
      </c>
      <c r="F220" s="128"/>
    </row>
    <row r="221" spans="1:6" ht="15.75" thickBot="1" x14ac:dyDescent="0.3">
      <c r="A221" s="162"/>
      <c r="B221" s="163" t="s">
        <v>57</v>
      </c>
      <c r="C221" s="163"/>
      <c r="D221" s="163"/>
      <c r="E221" s="163"/>
      <c r="F221" s="237">
        <f>F217+F209+F183+F160+F105+F219</f>
        <v>45013.5</v>
      </c>
    </row>
    <row r="222" spans="1:6" ht="15.75" thickBot="1" x14ac:dyDescent="0.3">
      <c r="A222" s="173"/>
      <c r="B222" s="174" t="s">
        <v>52</v>
      </c>
      <c r="C222" s="175"/>
      <c r="D222" s="175"/>
      <c r="E222" s="175"/>
      <c r="F222" s="176"/>
    </row>
    <row r="223" spans="1:6" ht="19.5" thickBot="1" x14ac:dyDescent="0.35">
      <c r="A223" s="179" t="s">
        <v>81</v>
      </c>
      <c r="B223" s="29"/>
      <c r="C223" s="177"/>
      <c r="D223" s="177"/>
      <c r="E223" s="177"/>
      <c r="F223" s="178">
        <f>F87-F221</f>
        <v>361925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23" sqref="A23"/>
    </sheetView>
  </sheetViews>
  <sheetFormatPr defaultRowHeight="15" x14ac:dyDescent="0.25"/>
  <cols>
    <col min="1" max="1" width="38.42578125" customWidth="1"/>
    <col min="5" max="5" width="10.7109375" bestFit="1" customWidth="1"/>
  </cols>
  <sheetData>
    <row r="1" spans="1:8" ht="24.75" x14ac:dyDescent="0.5">
      <c r="A1" s="397"/>
      <c r="B1" s="397"/>
      <c r="C1" s="397"/>
      <c r="D1" s="397"/>
      <c r="E1" s="397"/>
      <c r="F1" s="42"/>
      <c r="G1" s="42"/>
    </row>
    <row r="2" spans="1:8" ht="24.75" x14ac:dyDescent="0.5">
      <c r="A2" s="397" t="s">
        <v>355</v>
      </c>
      <c r="B2" s="397"/>
      <c r="C2" s="397"/>
      <c r="D2" s="397"/>
      <c r="E2" s="397"/>
      <c r="F2" s="44"/>
      <c r="G2" s="44"/>
      <c r="H2" s="44"/>
    </row>
    <row r="3" spans="1:8" ht="24.75" x14ac:dyDescent="0.5">
      <c r="A3" s="398" t="str">
        <f>'2.Budget Grant Calculation'!A2:G2</f>
        <v>DEIS School Budget 2023/24</v>
      </c>
      <c r="B3" s="398"/>
      <c r="C3" s="398"/>
      <c r="D3" s="398"/>
      <c r="E3" s="398"/>
      <c r="F3" s="43"/>
      <c r="G3" s="43"/>
      <c r="H3" s="43"/>
    </row>
    <row r="4" spans="1:8" ht="23.25" x14ac:dyDescent="0.35">
      <c r="A4" s="87" t="str">
        <f>'2.Budget Grant Calculation'!B3</f>
        <v>Voluntary Secondary School</v>
      </c>
      <c r="C4" s="87"/>
      <c r="D4" s="88"/>
      <c r="E4" s="89"/>
    </row>
    <row r="5" spans="1:8" ht="23.25" x14ac:dyDescent="0.35">
      <c r="A5" s="87" t="str">
        <f>'2.Budget Grant Calculation'!B4</f>
        <v>12345Q</v>
      </c>
      <c r="C5" s="87"/>
      <c r="D5" s="88"/>
      <c r="E5" s="89"/>
    </row>
    <row r="6" spans="1:8" ht="23.25" x14ac:dyDescent="0.35">
      <c r="A6" s="86"/>
      <c r="B6" s="87"/>
      <c r="C6" s="87"/>
      <c r="D6" s="88"/>
      <c r="E6" s="89"/>
    </row>
    <row r="7" spans="1:8" ht="21" x14ac:dyDescent="0.35">
      <c r="A7" s="180" t="s">
        <v>18</v>
      </c>
      <c r="B7" s="181"/>
      <c r="C7" s="181"/>
      <c r="D7" s="181"/>
      <c r="E7" s="181" t="s">
        <v>32</v>
      </c>
      <c r="F7" s="59"/>
    </row>
    <row r="8" spans="1:8" ht="20.25" x14ac:dyDescent="0.3">
      <c r="A8" s="85" t="s">
        <v>19</v>
      </c>
      <c r="B8" s="85"/>
      <c r="C8" s="85"/>
      <c r="D8" s="85"/>
      <c r="E8" s="85">
        <v>0</v>
      </c>
      <c r="F8" s="59"/>
    </row>
    <row r="9" spans="1:8" ht="20.25" x14ac:dyDescent="0.3">
      <c r="A9" s="85" t="s">
        <v>20</v>
      </c>
      <c r="B9" s="85"/>
      <c r="C9" s="85"/>
      <c r="D9" s="85"/>
      <c r="E9" s="85">
        <v>0</v>
      </c>
      <c r="F9" s="59"/>
    </row>
    <row r="10" spans="1:8" ht="20.25" x14ac:dyDescent="0.3">
      <c r="A10" s="85" t="s">
        <v>21</v>
      </c>
      <c r="B10" s="85"/>
      <c r="C10" s="85"/>
      <c r="D10" s="85"/>
      <c r="E10" s="85">
        <v>0</v>
      </c>
      <c r="F10" s="59"/>
    </row>
    <row r="11" spans="1:8" ht="20.25" x14ac:dyDescent="0.3">
      <c r="A11" s="59"/>
      <c r="B11" s="59"/>
      <c r="C11" s="59"/>
      <c r="D11" s="59"/>
      <c r="E11" s="93">
        <f>SUM(E8:E10)</f>
        <v>0</v>
      </c>
      <c r="F11" s="59"/>
    </row>
    <row r="12" spans="1:8" ht="20.25" x14ac:dyDescent="0.3">
      <c r="A12" s="182" t="s">
        <v>243</v>
      </c>
      <c r="B12" s="181"/>
      <c r="C12" s="181"/>
      <c r="D12" s="181"/>
      <c r="E12" s="181"/>
      <c r="F12" s="59"/>
    </row>
    <row r="13" spans="1:8" ht="20.25" x14ac:dyDescent="0.3">
      <c r="A13" s="85" t="s">
        <v>22</v>
      </c>
      <c r="B13" s="85"/>
      <c r="C13" s="85"/>
      <c r="D13" s="85"/>
      <c r="E13" s="85">
        <v>0</v>
      </c>
      <c r="F13" s="59"/>
    </row>
    <row r="14" spans="1:8" ht="20.25" x14ac:dyDescent="0.3">
      <c r="A14" s="85" t="s">
        <v>59</v>
      </c>
      <c r="B14" s="85"/>
      <c r="C14" s="85"/>
      <c r="D14" s="85"/>
      <c r="E14" s="85">
        <v>0</v>
      </c>
      <c r="F14" s="59"/>
    </row>
    <row r="15" spans="1:8" ht="20.25" x14ac:dyDescent="0.3">
      <c r="A15" s="85" t="s">
        <v>35</v>
      </c>
      <c r="B15" s="85"/>
      <c r="C15" s="85"/>
      <c r="D15" s="85"/>
      <c r="E15" s="85">
        <v>0</v>
      </c>
      <c r="F15" s="59"/>
    </row>
    <row r="16" spans="1:8" ht="20.25" x14ac:dyDescent="0.3">
      <c r="A16" s="59"/>
      <c r="B16" s="59"/>
      <c r="C16" s="59"/>
      <c r="D16" s="59"/>
      <c r="E16" s="93">
        <f>SUM(E13:E15)</f>
        <v>0</v>
      </c>
      <c r="F16" s="59"/>
    </row>
    <row r="17" spans="1:6" ht="20.25" x14ac:dyDescent="0.3">
      <c r="A17" s="59"/>
      <c r="B17" s="59"/>
      <c r="C17" s="59"/>
      <c r="D17" s="59"/>
      <c r="E17" s="59"/>
      <c r="F17" s="59"/>
    </row>
    <row r="18" spans="1:6" ht="20.25" x14ac:dyDescent="0.3">
      <c r="A18" s="182" t="s">
        <v>38</v>
      </c>
      <c r="B18" s="181"/>
      <c r="C18" s="181"/>
      <c r="D18" s="181"/>
      <c r="E18" s="181"/>
      <c r="F18" s="59"/>
    </row>
    <row r="19" spans="1:6" ht="20.25" x14ac:dyDescent="0.3">
      <c r="A19" s="85" t="s">
        <v>23</v>
      </c>
      <c r="B19" s="85"/>
      <c r="C19" s="85"/>
      <c r="D19" s="85"/>
      <c r="E19" s="85">
        <v>0</v>
      </c>
      <c r="F19" s="59"/>
    </row>
    <row r="20" spans="1:6" ht="20.25" x14ac:dyDescent="0.3">
      <c r="A20" s="85" t="s">
        <v>58</v>
      </c>
      <c r="B20" s="85"/>
      <c r="C20" s="85"/>
      <c r="D20" s="85"/>
      <c r="E20" s="85">
        <v>0</v>
      </c>
      <c r="F20" s="59"/>
    </row>
    <row r="21" spans="1:6" ht="20.25" x14ac:dyDescent="0.3">
      <c r="A21" s="85" t="s">
        <v>35</v>
      </c>
      <c r="B21" s="85"/>
      <c r="C21" s="85"/>
      <c r="D21" s="85"/>
      <c r="E21" s="85">
        <v>0</v>
      </c>
      <c r="F21" s="59"/>
    </row>
    <row r="22" spans="1:6" ht="20.25" x14ac:dyDescent="0.3">
      <c r="A22" s="59"/>
      <c r="B22" s="59"/>
      <c r="C22" s="59"/>
      <c r="D22" s="59"/>
      <c r="E22" s="93">
        <f>SUM(E19:E21)</f>
        <v>0</v>
      </c>
      <c r="F22" s="59"/>
    </row>
    <row r="23" spans="1:6" ht="20.25" x14ac:dyDescent="0.3">
      <c r="A23" s="183" t="s">
        <v>356</v>
      </c>
      <c r="B23" s="184"/>
      <c r="C23" s="184"/>
      <c r="D23" s="184"/>
      <c r="E23" s="185">
        <f>E11+E16-E22</f>
        <v>0</v>
      </c>
      <c r="F23" s="59"/>
    </row>
    <row r="24" spans="1:6" x14ac:dyDescent="0.25">
      <c r="A24" s="60"/>
      <c r="B24" s="60"/>
      <c r="C24" s="60"/>
      <c r="D24" s="60"/>
      <c r="E24" s="60"/>
      <c r="F24" s="60"/>
    </row>
    <row r="25" spans="1:6" x14ac:dyDescent="0.25">
      <c r="A25" s="13"/>
      <c r="B25" s="13"/>
      <c r="C25" s="13"/>
      <c r="D25" s="13"/>
      <c r="E25" s="13"/>
      <c r="F25" s="13"/>
    </row>
    <row r="26" spans="1:6" x14ac:dyDescent="0.25">
      <c r="A26" s="13"/>
      <c r="B26" s="13"/>
      <c r="C26" s="13"/>
      <c r="D26" s="13"/>
      <c r="E26" s="13"/>
      <c r="F26" s="13"/>
    </row>
    <row r="27" spans="1:6" x14ac:dyDescent="0.25">
      <c r="A27" s="13"/>
      <c r="B27" s="13"/>
      <c r="C27" s="13"/>
      <c r="D27" s="13"/>
      <c r="E27" s="13"/>
      <c r="F27" s="13"/>
    </row>
    <row r="28" spans="1:6" x14ac:dyDescent="0.25">
      <c r="A28" s="13"/>
      <c r="B28" s="13"/>
      <c r="C28" s="13"/>
      <c r="D28" s="13"/>
      <c r="E28" s="13"/>
      <c r="F28" s="13"/>
    </row>
    <row r="29" spans="1:6" x14ac:dyDescent="0.25">
      <c r="A29" s="13"/>
      <c r="B29" s="13"/>
      <c r="C29" s="13"/>
      <c r="D29" s="13"/>
      <c r="E29" s="13"/>
      <c r="F29" s="13"/>
    </row>
    <row r="30" spans="1:6" x14ac:dyDescent="0.25">
      <c r="A30" s="13"/>
      <c r="B30" s="13"/>
      <c r="C30" s="13"/>
      <c r="D30" s="13"/>
      <c r="E30" s="13"/>
      <c r="F30" s="13"/>
    </row>
    <row r="31" spans="1:6" x14ac:dyDescent="0.25">
      <c r="A31" s="13"/>
      <c r="B31" s="13"/>
      <c r="C31" s="13"/>
      <c r="D31" s="13"/>
      <c r="E31" s="13"/>
      <c r="F31" s="13"/>
    </row>
    <row r="32" spans="1:6" x14ac:dyDescent="0.25">
      <c r="A32" s="13"/>
      <c r="B32" s="13"/>
      <c r="C32" s="13"/>
      <c r="D32" s="13"/>
      <c r="E32" s="13"/>
      <c r="F32" s="13"/>
    </row>
    <row r="33" spans="1:6" x14ac:dyDescent="0.25">
      <c r="A33" s="13"/>
      <c r="B33" s="13"/>
      <c r="C33" s="13"/>
      <c r="D33" s="13"/>
      <c r="E33" s="13"/>
      <c r="F33" s="13"/>
    </row>
    <row r="34" spans="1:6" x14ac:dyDescent="0.25">
      <c r="A34" s="13"/>
      <c r="B34" s="13"/>
      <c r="C34" s="13"/>
      <c r="D34" s="13"/>
      <c r="E34" s="13"/>
      <c r="F34" s="13"/>
    </row>
    <row r="35" spans="1:6" x14ac:dyDescent="0.25">
      <c r="A35" s="13"/>
      <c r="B35" s="13"/>
      <c r="C35" s="13"/>
      <c r="D35" s="13"/>
      <c r="E35" s="13"/>
      <c r="F35" s="13"/>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s="13"/>
      <c r="B39" s="13"/>
      <c r="C39" s="13"/>
      <c r="D39" s="13"/>
      <c r="E39" s="13"/>
      <c r="F39" s="13"/>
    </row>
    <row r="40" spans="1:6" x14ac:dyDescent="0.25">
      <c r="A40" s="13"/>
      <c r="B40" s="13"/>
      <c r="C40" s="13"/>
      <c r="D40" s="13"/>
      <c r="E40" s="13"/>
      <c r="F40" s="13"/>
    </row>
    <row r="41" spans="1:6" x14ac:dyDescent="0.25">
      <c r="A41" s="13"/>
      <c r="B41" s="13"/>
      <c r="C41" s="13"/>
      <c r="D41" s="13"/>
      <c r="E41" s="13"/>
      <c r="F41" s="13"/>
    </row>
    <row r="42" spans="1:6" x14ac:dyDescent="0.25">
      <c r="A42" s="13"/>
      <c r="B42" s="13"/>
      <c r="C42" s="13"/>
      <c r="D42" s="13"/>
      <c r="E42" s="13"/>
      <c r="F42" s="13"/>
    </row>
    <row r="43" spans="1:6" x14ac:dyDescent="0.25">
      <c r="A43" s="13"/>
      <c r="B43" s="13"/>
      <c r="C43" s="13"/>
      <c r="D43" s="13"/>
      <c r="E43" s="13"/>
      <c r="F43" s="13"/>
    </row>
    <row r="44" spans="1:6" x14ac:dyDescent="0.25">
      <c r="A44" s="13"/>
      <c r="B44" s="13"/>
      <c r="C44" s="13"/>
      <c r="D44" s="13"/>
      <c r="E44" s="13"/>
      <c r="F44" s="13"/>
    </row>
    <row r="45" spans="1:6" x14ac:dyDescent="0.25">
      <c r="A45" s="13"/>
      <c r="B45" s="13"/>
      <c r="C45" s="13"/>
      <c r="D45" s="13"/>
      <c r="E45" s="13"/>
      <c r="F45" s="13"/>
    </row>
    <row r="46" spans="1:6" x14ac:dyDescent="0.25">
      <c r="A46" s="13"/>
      <c r="B46" s="13"/>
      <c r="C46" s="13"/>
      <c r="D46" s="13"/>
      <c r="E46" s="13"/>
      <c r="F46" s="13"/>
    </row>
    <row r="47" spans="1:6" x14ac:dyDescent="0.25">
      <c r="A47" s="13"/>
      <c r="B47" s="13"/>
      <c r="C47" s="13"/>
      <c r="D47" s="13"/>
      <c r="E47" s="13"/>
      <c r="F47" s="13"/>
    </row>
    <row r="48" spans="1:6" x14ac:dyDescent="0.25">
      <c r="A48" s="13"/>
      <c r="B48" s="13"/>
      <c r="C48" s="13"/>
      <c r="D48" s="13"/>
      <c r="E48" s="13"/>
      <c r="F48" s="13"/>
    </row>
    <row r="49" spans="1:6" x14ac:dyDescent="0.25">
      <c r="A49" s="13"/>
      <c r="B49" s="13"/>
      <c r="C49" s="13"/>
      <c r="D49" s="13"/>
      <c r="E49" s="13"/>
      <c r="F49" s="13"/>
    </row>
    <row r="50" spans="1:6" x14ac:dyDescent="0.25">
      <c r="A50" s="13"/>
      <c r="B50" s="13"/>
      <c r="C50" s="13"/>
      <c r="D50" s="13"/>
      <c r="E50" s="13"/>
      <c r="F50" s="13"/>
    </row>
    <row r="51" spans="1:6" x14ac:dyDescent="0.25">
      <c r="A51" s="13"/>
      <c r="B51" s="13"/>
      <c r="C51" s="13"/>
      <c r="D51" s="13"/>
      <c r="E51" s="13"/>
      <c r="F51" s="13"/>
    </row>
    <row r="52" spans="1:6" x14ac:dyDescent="0.25">
      <c r="A52" s="13"/>
      <c r="B52" s="13"/>
      <c r="C52" s="13"/>
      <c r="D52" s="13"/>
      <c r="E52" s="13"/>
      <c r="F52" s="13"/>
    </row>
    <row r="53" spans="1:6" x14ac:dyDescent="0.25">
      <c r="A53" s="13"/>
      <c r="B53" s="13"/>
      <c r="C53" s="13"/>
      <c r="D53" s="13"/>
      <c r="E53" s="13"/>
      <c r="F53" s="13"/>
    </row>
    <row r="54" spans="1:6" x14ac:dyDescent="0.25">
      <c r="A54" s="13"/>
      <c r="B54" s="13"/>
      <c r="C54" s="13"/>
      <c r="D54" s="13"/>
      <c r="E54" s="13"/>
      <c r="F54" s="13"/>
    </row>
    <row r="55" spans="1:6" x14ac:dyDescent="0.25">
      <c r="A55" s="13"/>
      <c r="B55" s="13"/>
      <c r="C55" s="13"/>
      <c r="D55" s="13"/>
      <c r="E55" s="13"/>
      <c r="F55" s="13"/>
    </row>
    <row r="56" spans="1:6" x14ac:dyDescent="0.25">
      <c r="A56" s="13"/>
      <c r="B56" s="13"/>
      <c r="C56" s="13"/>
      <c r="D56" s="13"/>
    </row>
    <row r="57" spans="1:6" x14ac:dyDescent="0.25">
      <c r="A57" s="13"/>
      <c r="B57" s="13"/>
      <c r="C57" s="13"/>
      <c r="D57" s="13"/>
    </row>
    <row r="58" spans="1:6" x14ac:dyDescent="0.25">
      <c r="A58" s="13"/>
      <c r="B58" s="13"/>
      <c r="C58" s="13"/>
      <c r="D58" s="13"/>
    </row>
    <row r="59" spans="1:6" x14ac:dyDescent="0.25">
      <c r="A59" s="13"/>
      <c r="B59" s="13"/>
      <c r="C59" s="13"/>
      <c r="D59" s="13"/>
    </row>
    <row r="60" spans="1:6" x14ac:dyDescent="0.25">
      <c r="A60" s="13"/>
      <c r="B60" s="13"/>
      <c r="C60" s="13"/>
      <c r="D60" s="13"/>
    </row>
    <row r="61" spans="1:6" x14ac:dyDescent="0.25">
      <c r="A61" s="13"/>
      <c r="B61" s="13"/>
      <c r="C61" s="13"/>
      <c r="D61" s="13"/>
    </row>
    <row r="62" spans="1:6" x14ac:dyDescent="0.25">
      <c r="A62" s="13"/>
      <c r="B62" s="13"/>
      <c r="C62" s="13"/>
      <c r="D62" s="13"/>
    </row>
    <row r="63" spans="1:6" x14ac:dyDescent="0.25">
      <c r="A63" s="13"/>
      <c r="B63" s="13"/>
      <c r="C63" s="13"/>
      <c r="D63" s="13"/>
    </row>
    <row r="64" spans="1:6" x14ac:dyDescent="0.25">
      <c r="A64" s="13"/>
      <c r="B64" s="13"/>
      <c r="C64" s="13"/>
      <c r="D64" s="13"/>
    </row>
    <row r="65" spans="1:4" x14ac:dyDescent="0.25">
      <c r="A65" s="13"/>
      <c r="B65" s="13"/>
      <c r="C65" s="13"/>
      <c r="D65" s="13"/>
    </row>
    <row r="66" spans="1:4" x14ac:dyDescent="0.25">
      <c r="A66" s="13"/>
      <c r="B66" s="13"/>
      <c r="C66" s="13"/>
      <c r="D66" s="13"/>
    </row>
    <row r="67" spans="1:4" x14ac:dyDescent="0.25">
      <c r="A67" s="13"/>
      <c r="B67" s="13"/>
      <c r="C67" s="13"/>
      <c r="D67" s="13"/>
    </row>
    <row r="68" spans="1:4" x14ac:dyDescent="0.25">
      <c r="A68" s="13"/>
      <c r="B68" s="13"/>
      <c r="C68" s="13"/>
      <c r="D68" s="13"/>
    </row>
    <row r="69" spans="1:4" x14ac:dyDescent="0.25">
      <c r="A69" s="13"/>
      <c r="B69" s="13"/>
      <c r="C69" s="13"/>
      <c r="D69" s="13"/>
    </row>
    <row r="70" spans="1:4" x14ac:dyDescent="0.25">
      <c r="A70" s="13"/>
      <c r="B70" s="13"/>
      <c r="C70" s="13"/>
      <c r="D70" s="13"/>
    </row>
    <row r="71" spans="1:4" x14ac:dyDescent="0.25">
      <c r="A71" s="13"/>
      <c r="B71" s="13"/>
      <c r="C71" s="13"/>
      <c r="D71" s="13"/>
    </row>
    <row r="72" spans="1:4" x14ac:dyDescent="0.25">
      <c r="A72" s="13"/>
      <c r="B72" s="13"/>
      <c r="C72" s="13"/>
      <c r="D72" s="13"/>
    </row>
    <row r="73" spans="1:4" x14ac:dyDescent="0.25">
      <c r="A73" s="13"/>
      <c r="B73" s="13"/>
      <c r="C73" s="13"/>
      <c r="D73" s="13"/>
    </row>
    <row r="74" spans="1:4" x14ac:dyDescent="0.25">
      <c r="A74" s="13"/>
      <c r="B74" s="13"/>
      <c r="C74" s="13"/>
      <c r="D74" s="13"/>
    </row>
    <row r="75" spans="1:4" x14ac:dyDescent="0.25">
      <c r="A75" s="13"/>
      <c r="B75" s="13"/>
      <c r="C75" s="13"/>
      <c r="D75" s="13"/>
    </row>
    <row r="76" spans="1:4" x14ac:dyDescent="0.25">
      <c r="A76" s="13"/>
      <c r="B76" s="13"/>
      <c r="C76" s="13"/>
      <c r="D76" s="13"/>
    </row>
    <row r="77" spans="1:4" x14ac:dyDescent="0.25">
      <c r="A77" s="13"/>
      <c r="B77" s="13"/>
      <c r="C77" s="13"/>
      <c r="D77" s="13"/>
    </row>
    <row r="78" spans="1:4" x14ac:dyDescent="0.25">
      <c r="A78" s="13"/>
      <c r="B78" s="13"/>
      <c r="C78" s="13"/>
      <c r="D78" s="13"/>
    </row>
    <row r="79" spans="1:4" x14ac:dyDescent="0.25">
      <c r="A79" s="13"/>
      <c r="B79" s="13"/>
      <c r="C79" s="13"/>
      <c r="D79" s="13"/>
    </row>
    <row r="80" spans="1:4" x14ac:dyDescent="0.25">
      <c r="A80" s="13"/>
      <c r="B80" s="13"/>
      <c r="C80" s="13"/>
      <c r="D80" s="13"/>
    </row>
    <row r="81" spans="1:4" x14ac:dyDescent="0.25">
      <c r="A81" s="13"/>
      <c r="B81" s="13"/>
      <c r="C81" s="13"/>
      <c r="D81" s="13"/>
    </row>
    <row r="82" spans="1:4" x14ac:dyDescent="0.25">
      <c r="A82" s="13"/>
      <c r="B82" s="13"/>
      <c r="C82" s="13"/>
      <c r="D82" s="13"/>
    </row>
    <row r="83" spans="1:4" x14ac:dyDescent="0.25">
      <c r="A83" s="13"/>
      <c r="B83" s="13"/>
      <c r="C83" s="13"/>
      <c r="D83" s="13"/>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14" sqref="A14"/>
    </sheetView>
  </sheetViews>
  <sheetFormatPr defaultRowHeight="15" x14ac:dyDescent="0.25"/>
  <cols>
    <col min="1" max="1" width="69" customWidth="1"/>
    <col min="2" max="2" width="13" bestFit="1" customWidth="1"/>
    <col min="4" max="4" width="22.5703125" bestFit="1" customWidth="1"/>
  </cols>
  <sheetData>
    <row r="1" spans="1:10" ht="25.5" x14ac:dyDescent="0.5">
      <c r="A1" s="186" t="s">
        <v>157</v>
      </c>
      <c r="B1" s="58"/>
      <c r="C1" s="58"/>
      <c r="D1" s="58"/>
      <c r="E1" s="58"/>
      <c r="F1" s="58"/>
      <c r="G1" s="58"/>
      <c r="I1" s="42"/>
    </row>
    <row r="2" spans="1:10" ht="25.5" x14ac:dyDescent="0.5">
      <c r="A2" s="187" t="str">
        <f>'2.Budget Grant Calculation'!A2:G2</f>
        <v>DEIS School Budget 2023/24</v>
      </c>
      <c r="B2" s="55"/>
      <c r="C2" s="55"/>
      <c r="D2" s="55"/>
      <c r="E2" s="55"/>
      <c r="F2" s="55"/>
      <c r="G2" s="55"/>
      <c r="I2" s="44"/>
      <c r="J2" s="44"/>
    </row>
    <row r="3" spans="1:10" ht="25.5" x14ac:dyDescent="0.5">
      <c r="A3" s="55"/>
      <c r="B3" s="55"/>
      <c r="C3" s="55"/>
      <c r="D3" s="55"/>
      <c r="E3" s="55"/>
      <c r="F3" s="55"/>
      <c r="G3" s="55"/>
      <c r="I3" s="44"/>
      <c r="J3" s="44"/>
    </row>
    <row r="4" spans="1:10" ht="23.25" x14ac:dyDescent="0.35">
      <c r="A4" s="188" t="str">
        <f>'2.Budget Grant Calculation'!B3</f>
        <v>Voluntary Secondary School</v>
      </c>
      <c r="C4" s="56"/>
      <c r="D4" s="56"/>
      <c r="E4" s="56"/>
      <c r="F4" s="56"/>
      <c r="G4" s="57"/>
    </row>
    <row r="5" spans="1:10" ht="23.25" x14ac:dyDescent="0.35">
      <c r="A5" s="188" t="str">
        <f>'2.Budget Grant Calculation'!B4</f>
        <v>12345Q</v>
      </c>
      <c r="C5" s="56"/>
      <c r="D5" s="56"/>
      <c r="E5" s="56"/>
      <c r="F5" s="56"/>
      <c r="G5" s="57"/>
    </row>
    <row r="6" spans="1:10" ht="21" x14ac:dyDescent="0.35">
      <c r="A6" s="19"/>
      <c r="B6" s="9"/>
      <c r="C6" s="9"/>
      <c r="D6" s="9"/>
      <c r="E6" s="9"/>
      <c r="F6" s="9"/>
    </row>
    <row r="7" spans="1:10" ht="21" x14ac:dyDescent="0.35">
      <c r="A7" s="270" t="s">
        <v>357</v>
      </c>
      <c r="B7" s="92">
        <f>'4. Opening Bank  Position'!E23</f>
        <v>0</v>
      </c>
      <c r="C7" s="9"/>
      <c r="E7" s="9"/>
      <c r="F7" s="9"/>
    </row>
    <row r="8" spans="1:10" ht="21" x14ac:dyDescent="0.35">
      <c r="A8" s="85"/>
      <c r="B8" s="92"/>
      <c r="C8" s="9"/>
      <c r="E8" s="9"/>
      <c r="F8" s="9"/>
    </row>
    <row r="9" spans="1:10" ht="21" x14ac:dyDescent="0.35">
      <c r="A9" s="85" t="s">
        <v>24</v>
      </c>
      <c r="B9" s="92">
        <f>'3. Income &amp; Expenditure Budget'!F87</f>
        <v>406938.5</v>
      </c>
      <c r="C9" s="9"/>
      <c r="E9" s="9"/>
      <c r="F9" s="9"/>
    </row>
    <row r="10" spans="1:10" ht="21" x14ac:dyDescent="0.35">
      <c r="A10" s="85"/>
      <c r="B10" s="92"/>
      <c r="C10" s="9"/>
      <c r="E10" s="9"/>
      <c r="F10" s="9"/>
    </row>
    <row r="11" spans="1:10" ht="21" x14ac:dyDescent="0.35">
      <c r="A11" s="85" t="s">
        <v>25</v>
      </c>
      <c r="B11" s="92">
        <f>'3. Income &amp; Expenditure Budget'!F221</f>
        <v>45013.5</v>
      </c>
      <c r="C11" s="9"/>
      <c r="E11" s="9"/>
      <c r="F11" s="9"/>
    </row>
    <row r="12" spans="1:10" ht="21.75" thickBot="1" x14ac:dyDescent="0.4">
      <c r="A12" s="19"/>
      <c r="B12" s="91"/>
      <c r="C12" s="9"/>
      <c r="E12" s="9"/>
      <c r="F12" s="9"/>
    </row>
    <row r="13" spans="1:10" ht="21.75" thickBot="1" x14ac:dyDescent="0.4">
      <c r="A13" s="217" t="s">
        <v>358</v>
      </c>
      <c r="B13" s="218">
        <f>B7+B9-B11</f>
        <v>361925</v>
      </c>
      <c r="C13" s="9"/>
      <c r="E13" s="9"/>
      <c r="F13" s="9"/>
    </row>
    <row r="14" spans="1:10" ht="21" x14ac:dyDescent="0.35">
      <c r="A14" s="19"/>
      <c r="B14" s="9"/>
      <c r="C14" s="9"/>
      <c r="D14" s="10"/>
      <c r="E14" s="9"/>
      <c r="F14" s="9"/>
    </row>
    <row r="15" spans="1:10" ht="21" x14ac:dyDescent="0.35">
      <c r="A15" s="19"/>
      <c r="B15" s="9"/>
      <c r="C15" s="9"/>
      <c r="D15" s="10"/>
      <c r="E15" s="9"/>
      <c r="F15" s="9"/>
    </row>
    <row r="16" spans="1:10" ht="21" x14ac:dyDescent="0.35">
      <c r="A16" s="19"/>
      <c r="B16" s="9"/>
      <c r="C16" s="9"/>
      <c r="D16" s="10"/>
      <c r="E16" s="9"/>
      <c r="F16" s="9"/>
    </row>
    <row r="17" spans="1:6" ht="21" x14ac:dyDescent="0.35">
      <c r="A17" s="9"/>
      <c r="B17" s="9"/>
      <c r="C17" s="9"/>
      <c r="D17" s="9"/>
      <c r="E17" s="9"/>
      <c r="F17" s="9"/>
    </row>
    <row r="18" spans="1:6" ht="21" x14ac:dyDescent="0.35">
      <c r="A18" s="9"/>
      <c r="B18" s="9"/>
      <c r="C18" s="9"/>
      <c r="D18" s="9"/>
      <c r="E18" s="9"/>
      <c r="F18" s="9"/>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B8" sqref="B8"/>
    </sheetView>
  </sheetViews>
  <sheetFormatPr defaultRowHeight="15" x14ac:dyDescent="0.25"/>
  <cols>
    <col min="1" max="1" width="15.5703125" customWidth="1"/>
    <col min="2" max="2" width="13.140625" customWidth="1"/>
    <col min="4" max="4" width="34.42578125" customWidth="1"/>
  </cols>
  <sheetData>
    <row r="1" spans="1:7" ht="21" x14ac:dyDescent="0.35">
      <c r="A1" s="399" t="s">
        <v>49</v>
      </c>
      <c r="B1" s="400"/>
      <c r="C1" s="400"/>
      <c r="D1" s="400"/>
      <c r="E1" s="400"/>
      <c r="F1" s="400"/>
      <c r="G1" s="401"/>
    </row>
    <row r="2" spans="1:7" ht="19.5" thickBot="1" x14ac:dyDescent="0.35">
      <c r="A2" s="408" t="str">
        <f>'2.Budget Grant Calculation'!A2:G2</f>
        <v>DEIS School Budget 2023/24</v>
      </c>
      <c r="B2" s="409"/>
      <c r="C2" s="409"/>
      <c r="D2" s="409"/>
      <c r="E2" s="409"/>
      <c r="F2" s="409"/>
      <c r="G2" s="410"/>
    </row>
    <row r="3" spans="1:7" ht="19.5" thickBot="1" x14ac:dyDescent="0.35">
      <c r="A3" s="90"/>
      <c r="B3" s="90"/>
    </row>
    <row r="4" spans="1:7" ht="18.75" customHeight="1" x14ac:dyDescent="0.3">
      <c r="A4" s="402" t="str">
        <f>'2.Budget Grant Calculation'!B3</f>
        <v>Voluntary Secondary School</v>
      </c>
      <c r="B4" s="403"/>
      <c r="C4" s="403"/>
      <c r="D4" s="403"/>
      <c r="E4" s="403"/>
      <c r="F4" s="403"/>
      <c r="G4" s="404"/>
    </row>
    <row r="5" spans="1:7" ht="18.75" customHeight="1" thickBot="1" x14ac:dyDescent="0.35">
      <c r="A5" s="405" t="str">
        <f>'2.Budget Grant Calculation'!B4</f>
        <v>12345Q</v>
      </c>
      <c r="B5" s="406"/>
      <c r="C5" s="406"/>
      <c r="D5" s="406"/>
      <c r="E5" s="406"/>
      <c r="F5" s="406"/>
      <c r="G5" s="407"/>
    </row>
    <row r="6" spans="1:7" ht="21" thickBot="1" x14ac:dyDescent="0.35">
      <c r="A6" s="40"/>
    </row>
    <row r="7" spans="1:7" ht="18.75" x14ac:dyDescent="0.3">
      <c r="A7" s="320" t="s">
        <v>214</v>
      </c>
      <c r="B7" s="321" t="s">
        <v>240</v>
      </c>
      <c r="C7" s="62"/>
      <c r="D7" s="62"/>
      <c r="E7" s="62"/>
      <c r="F7" s="62"/>
      <c r="G7" s="322" t="s">
        <v>215</v>
      </c>
    </row>
    <row r="8" spans="1:7" ht="30" customHeight="1" thickBot="1" x14ac:dyDescent="0.35">
      <c r="A8" s="300"/>
      <c r="B8" s="87"/>
      <c r="G8" s="323" t="s">
        <v>32</v>
      </c>
    </row>
    <row r="9" spans="1:7" ht="17.100000000000001" customHeight="1" x14ac:dyDescent="0.3">
      <c r="A9" s="300"/>
      <c r="B9" s="87">
        <v>3900</v>
      </c>
      <c r="C9" s="411" t="s">
        <v>216</v>
      </c>
      <c r="D9" s="412"/>
      <c r="E9" s="412"/>
      <c r="F9" s="413"/>
      <c r="G9" s="324"/>
    </row>
    <row r="10" spans="1:7" ht="17.100000000000001" customHeight="1" x14ac:dyDescent="0.3">
      <c r="A10" s="300"/>
      <c r="B10" s="87">
        <v>3901</v>
      </c>
      <c r="C10" s="325" t="s">
        <v>217</v>
      </c>
      <c r="D10" s="326"/>
      <c r="E10" s="326"/>
      <c r="F10" s="327"/>
      <c r="G10" s="324"/>
    </row>
    <row r="11" spans="1:7" ht="17.100000000000001" customHeight="1" x14ac:dyDescent="0.3">
      <c r="A11" s="300"/>
      <c r="B11" s="87">
        <v>3903</v>
      </c>
      <c r="C11" s="411" t="s">
        <v>218</v>
      </c>
      <c r="D11" s="412"/>
      <c r="E11" s="412"/>
      <c r="F11" s="413"/>
      <c r="G11" s="328"/>
    </row>
    <row r="12" spans="1:7" ht="17.100000000000001" customHeight="1" x14ac:dyDescent="0.3">
      <c r="A12" s="300"/>
      <c r="B12" s="87">
        <v>3902</v>
      </c>
      <c r="C12" s="411" t="s">
        <v>219</v>
      </c>
      <c r="D12" s="412"/>
      <c r="E12" s="412"/>
      <c r="F12" s="413"/>
      <c r="G12" s="328"/>
    </row>
    <row r="13" spans="1:7" ht="17.100000000000001" customHeight="1" x14ac:dyDescent="0.3">
      <c r="A13" s="300"/>
      <c r="B13" s="87">
        <v>3907</v>
      </c>
      <c r="C13" s="411" t="s">
        <v>220</v>
      </c>
      <c r="D13" s="412"/>
      <c r="E13" s="412"/>
      <c r="F13" s="413"/>
      <c r="G13" s="328"/>
    </row>
    <row r="14" spans="1:7" ht="17.100000000000001" customHeight="1" thickBot="1" x14ac:dyDescent="0.35">
      <c r="A14" s="300"/>
      <c r="B14" s="87">
        <v>3904</v>
      </c>
      <c r="C14" s="411" t="s">
        <v>221</v>
      </c>
      <c r="D14" s="412"/>
      <c r="E14" s="412"/>
      <c r="F14" s="413"/>
      <c r="G14" s="330"/>
    </row>
    <row r="15" spans="1:7" ht="17.100000000000001" customHeight="1" thickBot="1" x14ac:dyDescent="0.35">
      <c r="A15" s="300" t="s">
        <v>29</v>
      </c>
      <c r="B15" s="87"/>
      <c r="G15" s="153">
        <f>SUM(G9:G14)</f>
        <v>0</v>
      </c>
    </row>
    <row r="16" spans="1:7" ht="17.100000000000001" customHeight="1" x14ac:dyDescent="0.3">
      <c r="A16" s="300"/>
      <c r="B16" s="87"/>
      <c r="G16" s="65"/>
    </row>
    <row r="17" spans="1:7" ht="17.100000000000001" customHeight="1" x14ac:dyDescent="0.3">
      <c r="A17" s="300" t="s">
        <v>222</v>
      </c>
      <c r="B17" s="87"/>
      <c r="G17" s="65"/>
    </row>
    <row r="18" spans="1:7" ht="17.100000000000001" customHeight="1" x14ac:dyDescent="0.3">
      <c r="A18" s="300"/>
      <c r="B18" s="87">
        <v>3940</v>
      </c>
      <c r="C18" s="411" t="s">
        <v>223</v>
      </c>
      <c r="D18" s="412"/>
      <c r="E18" s="412"/>
      <c r="F18" s="413"/>
      <c r="G18" s="328"/>
    </row>
    <row r="19" spans="1:7" ht="17.100000000000001" customHeight="1" x14ac:dyDescent="0.3">
      <c r="A19" s="300"/>
      <c r="B19" s="87">
        <v>3940</v>
      </c>
      <c r="C19" s="411" t="s">
        <v>224</v>
      </c>
      <c r="D19" s="412"/>
      <c r="E19" s="412"/>
      <c r="F19" s="413"/>
      <c r="G19" s="328"/>
    </row>
    <row r="20" spans="1:7" ht="30" customHeight="1" x14ac:dyDescent="0.3">
      <c r="A20" s="300"/>
      <c r="B20" s="87">
        <v>3940</v>
      </c>
      <c r="C20" s="411" t="s">
        <v>225</v>
      </c>
      <c r="D20" s="412"/>
      <c r="E20" s="412"/>
      <c r="F20" s="413"/>
      <c r="G20" s="328"/>
    </row>
    <row r="21" spans="1:7" ht="17.100000000000001" customHeight="1" x14ac:dyDescent="0.3">
      <c r="A21" s="300"/>
      <c r="B21" s="87">
        <v>1420</v>
      </c>
      <c r="C21" s="411" t="s">
        <v>226</v>
      </c>
      <c r="D21" s="412"/>
      <c r="E21" s="412"/>
      <c r="F21" s="413"/>
      <c r="G21" s="328"/>
    </row>
    <row r="22" spans="1:7" ht="17.100000000000001" customHeight="1" x14ac:dyDescent="0.3">
      <c r="A22" s="300"/>
      <c r="B22" s="87">
        <v>1460</v>
      </c>
      <c r="C22" s="411" t="s">
        <v>227</v>
      </c>
      <c r="D22" s="412"/>
      <c r="E22" s="412"/>
      <c r="F22" s="413"/>
      <c r="G22" s="328"/>
    </row>
    <row r="23" spans="1:7" ht="17.100000000000001" customHeight="1" x14ac:dyDescent="0.3">
      <c r="A23" s="300"/>
      <c r="B23" s="87">
        <v>3940</v>
      </c>
      <c r="C23" s="411" t="s">
        <v>13</v>
      </c>
      <c r="D23" s="412"/>
      <c r="E23" s="412"/>
      <c r="F23" s="413"/>
      <c r="G23" s="328"/>
    </row>
    <row r="24" spans="1:7" ht="17.100000000000001" customHeight="1" x14ac:dyDescent="0.3">
      <c r="A24" s="300"/>
      <c r="B24" s="87">
        <v>3940</v>
      </c>
      <c r="C24" s="411" t="s">
        <v>228</v>
      </c>
      <c r="D24" s="412"/>
      <c r="E24" s="412"/>
      <c r="F24" s="413"/>
      <c r="G24" s="328"/>
    </row>
    <row r="25" spans="1:7" ht="17.100000000000001" customHeight="1" x14ac:dyDescent="0.3">
      <c r="A25" s="300"/>
      <c r="B25" s="87">
        <v>3940</v>
      </c>
      <c r="C25" s="325" t="s">
        <v>229</v>
      </c>
      <c r="D25" s="326"/>
      <c r="E25" s="326"/>
      <c r="F25" s="327"/>
      <c r="G25" s="330"/>
    </row>
    <row r="26" spans="1:7" ht="17.100000000000001" customHeight="1" thickBot="1" x14ac:dyDescent="0.35">
      <c r="A26" s="300"/>
      <c r="B26" s="87">
        <v>3940</v>
      </c>
      <c r="C26" s="411" t="s">
        <v>230</v>
      </c>
      <c r="D26" s="412"/>
      <c r="E26" s="412"/>
      <c r="F26" s="413"/>
      <c r="G26" s="330"/>
    </row>
    <row r="27" spans="1:7" ht="17.100000000000001" customHeight="1" thickBot="1" x14ac:dyDescent="0.35">
      <c r="A27" s="300" t="s">
        <v>29</v>
      </c>
      <c r="B27" s="87"/>
      <c r="G27" s="153">
        <f>SUM(G18:G26)</f>
        <v>0</v>
      </c>
    </row>
    <row r="28" spans="1:7" ht="17.100000000000001" customHeight="1" thickBot="1" x14ac:dyDescent="0.35">
      <c r="A28" s="300"/>
      <c r="B28" s="87"/>
      <c r="G28" s="65"/>
    </row>
    <row r="29" spans="1:7" ht="17.100000000000001" customHeight="1" thickBot="1" x14ac:dyDescent="0.35">
      <c r="A29" s="300" t="s">
        <v>231</v>
      </c>
      <c r="B29" s="87"/>
      <c r="G29" s="153">
        <f>G15-G27</f>
        <v>0</v>
      </c>
    </row>
    <row r="30" spans="1:7" ht="17.100000000000001" customHeight="1" thickBot="1" x14ac:dyDescent="0.3">
      <c r="A30" s="329"/>
      <c r="B30" s="70"/>
      <c r="C30" s="70"/>
      <c r="D30" s="70"/>
      <c r="E30" s="70"/>
      <c r="F30" s="70"/>
      <c r="G30" s="297"/>
    </row>
    <row r="31" spans="1:7" x14ac:dyDescent="0.25">
      <c r="B31" s="11"/>
    </row>
    <row r="32" spans="1:7" x14ac:dyDescent="0.25">
      <c r="B32" s="11"/>
    </row>
    <row r="33" spans="2:2" x14ac:dyDescent="0.25">
      <c r="B33" s="11"/>
    </row>
    <row r="34" spans="2:2" x14ac:dyDescent="0.25">
      <c r="B34" s="11"/>
    </row>
    <row r="35" spans="2:2" x14ac:dyDescent="0.25">
      <c r="B35" s="11"/>
    </row>
    <row r="36" spans="2:2" x14ac:dyDescent="0.25">
      <c r="B36" s="11"/>
    </row>
  </sheetData>
  <mergeCells count="17">
    <mergeCell ref="C26:F26"/>
    <mergeCell ref="C18:F18"/>
    <mergeCell ref="C19:F19"/>
    <mergeCell ref="C23:F23"/>
    <mergeCell ref="C24:F24"/>
    <mergeCell ref="C20:F20"/>
    <mergeCell ref="C21:F21"/>
    <mergeCell ref="C22:F22"/>
    <mergeCell ref="A1:G1"/>
    <mergeCell ref="A4:G4"/>
    <mergeCell ref="A5:G5"/>
    <mergeCell ref="A2:G2"/>
    <mergeCell ref="C14:F14"/>
    <mergeCell ref="C11:F11"/>
    <mergeCell ref="C12:F12"/>
    <mergeCell ref="C13:F13"/>
    <mergeCell ref="C9:F9"/>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17"/>
  <sheetViews>
    <sheetView workbookViewId="0">
      <selection activeCell="B11" sqref="B11"/>
    </sheetView>
  </sheetViews>
  <sheetFormatPr defaultRowHeight="15" x14ac:dyDescent="0.25"/>
  <cols>
    <col min="2" max="2" width="47" bestFit="1" customWidth="1"/>
    <col min="6" max="6" width="12.28515625" customWidth="1"/>
    <col min="7" max="18" width="9.5703125" customWidth="1"/>
  </cols>
  <sheetData>
    <row r="1" spans="1:18" ht="18.75" x14ac:dyDescent="0.3">
      <c r="A1" s="414" t="str">
        <f>'2.Budget Grant Calculation'!B3</f>
        <v>Voluntary Secondary School</v>
      </c>
      <c r="B1" s="414"/>
      <c r="C1" s="414"/>
      <c r="D1" s="414"/>
      <c r="E1" s="414"/>
      <c r="F1" s="414"/>
      <c r="G1" s="414"/>
      <c r="H1" s="414"/>
      <c r="I1" s="414"/>
      <c r="J1" s="414"/>
      <c r="K1" s="414"/>
      <c r="L1" s="414"/>
      <c r="M1" s="414"/>
      <c r="N1" s="414"/>
      <c r="O1" s="414"/>
      <c r="P1" s="414"/>
      <c r="Q1" s="414"/>
      <c r="R1" s="414"/>
    </row>
    <row r="2" spans="1:18" ht="18.75" x14ac:dyDescent="0.3">
      <c r="A2" s="87" t="str">
        <f>'2.Budget Grant Calculation'!A2</f>
        <v>DEIS School Budget 2023/24</v>
      </c>
    </row>
    <row r="3" spans="1:18" ht="18.75" x14ac:dyDescent="0.3">
      <c r="A3" s="87" t="s">
        <v>244</v>
      </c>
    </row>
    <row r="4" spans="1:18" ht="15.75" thickBot="1" x14ac:dyDescent="0.3">
      <c r="A4" s="77"/>
      <c r="B4" s="78"/>
      <c r="C4" s="77"/>
      <c r="D4" s="3"/>
      <c r="F4" s="39"/>
    </row>
    <row r="5" spans="1:18" s="45" customFormat="1" ht="19.5" thickBot="1" x14ac:dyDescent="0.35">
      <c r="A5" s="220"/>
      <c r="B5" s="160" t="s">
        <v>0</v>
      </c>
      <c r="C5" s="221"/>
      <c r="D5" s="221"/>
      <c r="E5" s="221"/>
      <c r="F5" s="222" t="s">
        <v>89</v>
      </c>
      <c r="G5" s="223" t="s">
        <v>90</v>
      </c>
      <c r="H5" s="223" t="s">
        <v>91</v>
      </c>
      <c r="I5" s="223" t="s">
        <v>92</v>
      </c>
      <c r="J5" s="223" t="s">
        <v>93</v>
      </c>
      <c r="K5" s="223" t="s">
        <v>94</v>
      </c>
      <c r="L5" s="223" t="s">
        <v>95</v>
      </c>
      <c r="M5" s="223" t="s">
        <v>96</v>
      </c>
      <c r="N5" s="223" t="s">
        <v>97</v>
      </c>
      <c r="O5" s="223" t="s">
        <v>98</v>
      </c>
      <c r="P5" s="223" t="s">
        <v>99</v>
      </c>
      <c r="Q5" s="223" t="s">
        <v>100</v>
      </c>
      <c r="R5" s="223" t="s">
        <v>101</v>
      </c>
    </row>
    <row r="6" spans="1:18" ht="15.75" thickBot="1" x14ac:dyDescent="0.3">
      <c r="A6" s="156"/>
      <c r="B6" s="51"/>
      <c r="C6" s="51"/>
      <c r="D6" s="51"/>
      <c r="E6" s="51"/>
      <c r="F6" s="210"/>
      <c r="G6" s="211"/>
      <c r="H6" s="211"/>
      <c r="I6" s="211"/>
      <c r="J6" s="211"/>
      <c r="K6" s="211"/>
      <c r="L6" s="211"/>
      <c r="M6" s="211"/>
      <c r="N6" s="211"/>
      <c r="O6" s="211"/>
      <c r="P6" s="211"/>
      <c r="Q6" s="211"/>
      <c r="R6" s="211"/>
    </row>
    <row r="7" spans="1:18" ht="15.75" thickBot="1" x14ac:dyDescent="0.3">
      <c r="A7" s="116" t="s">
        <v>1</v>
      </c>
      <c r="B7" s="115"/>
      <c r="C7" s="112"/>
      <c r="D7" s="112"/>
      <c r="E7" s="113"/>
      <c r="F7" s="212"/>
      <c r="G7" s="210"/>
      <c r="H7" s="210"/>
      <c r="I7" s="210"/>
      <c r="J7" s="210"/>
      <c r="K7" s="210"/>
      <c r="L7" s="210"/>
      <c r="M7" s="210"/>
      <c r="N7" s="210"/>
      <c r="O7" s="210"/>
      <c r="P7" s="210"/>
      <c r="Q7" s="210"/>
      <c r="R7" s="210"/>
    </row>
    <row r="8" spans="1:18" x14ac:dyDescent="0.25">
      <c r="A8" s="111">
        <v>3010</v>
      </c>
      <c r="B8" s="97" t="s">
        <v>2</v>
      </c>
      <c r="C8" s="79"/>
      <c r="D8" s="79"/>
      <c r="E8" s="118"/>
      <c r="F8" s="169">
        <f>'3. Income &amp; Expenditure Budget'!F14</f>
        <v>178224</v>
      </c>
      <c r="G8" s="210"/>
      <c r="H8" s="210"/>
      <c r="I8" s="210"/>
      <c r="J8" s="210"/>
      <c r="K8" s="210"/>
      <c r="L8" s="210"/>
      <c r="M8" s="210"/>
      <c r="N8" s="210"/>
      <c r="O8" s="210"/>
      <c r="P8" s="210"/>
      <c r="Q8" s="210"/>
      <c r="R8" s="210"/>
    </row>
    <row r="9" spans="1:18" x14ac:dyDescent="0.25">
      <c r="A9" s="104">
        <v>3020</v>
      </c>
      <c r="B9" s="98" t="s">
        <v>162</v>
      </c>
      <c r="C9" s="256" t="s">
        <v>109</v>
      </c>
      <c r="D9" s="79"/>
      <c r="E9" s="118"/>
      <c r="F9" s="234" t="str">
        <f>'3. Income &amp; Expenditure Budget'!F15</f>
        <v xml:space="preserve"> </v>
      </c>
      <c r="G9" s="210"/>
      <c r="H9" s="210"/>
      <c r="I9" s="210"/>
      <c r="J9" s="210"/>
      <c r="K9" s="210"/>
      <c r="L9" s="210"/>
      <c r="M9" s="210"/>
      <c r="N9" s="210"/>
      <c r="O9" s="210"/>
      <c r="P9" s="210"/>
      <c r="Q9" s="210"/>
      <c r="R9" s="210"/>
    </row>
    <row r="10" spans="1:18" x14ac:dyDescent="0.25">
      <c r="A10" s="104">
        <v>3050</v>
      </c>
      <c r="B10" s="98" t="s">
        <v>345</v>
      </c>
      <c r="C10" s="257"/>
      <c r="D10" s="80"/>
      <c r="E10" s="119"/>
      <c r="F10" s="170">
        <f>'3. Income &amp; Expenditure Budget'!F16</f>
        <v>126618</v>
      </c>
      <c r="G10" s="210"/>
      <c r="H10" s="210"/>
      <c r="I10" s="210"/>
      <c r="J10" s="210"/>
      <c r="K10" s="210"/>
      <c r="L10" s="210"/>
      <c r="M10" s="210"/>
      <c r="N10" s="210"/>
      <c r="O10" s="210"/>
      <c r="P10" s="210"/>
      <c r="Q10" s="210"/>
      <c r="R10" s="210"/>
    </row>
    <row r="11" spans="1:18" x14ac:dyDescent="0.25">
      <c r="A11" s="105">
        <v>3100</v>
      </c>
      <c r="B11" s="99" t="s">
        <v>3</v>
      </c>
      <c r="C11" s="256" t="s">
        <v>181</v>
      </c>
      <c r="D11" s="117"/>
      <c r="E11" s="120"/>
      <c r="F11" s="170">
        <f>'3. Income &amp; Expenditure Budget'!F17</f>
        <v>23275</v>
      </c>
      <c r="G11" s="210"/>
      <c r="H11" s="210"/>
      <c r="I11" s="210"/>
      <c r="J11" s="210"/>
      <c r="K11" s="210"/>
      <c r="L11" s="210"/>
      <c r="M11" s="210"/>
      <c r="N11" s="210"/>
      <c r="O11" s="210"/>
      <c r="P11" s="210"/>
      <c r="Q11" s="210"/>
      <c r="R11" s="210"/>
    </row>
    <row r="12" spans="1:18" x14ac:dyDescent="0.25">
      <c r="A12" s="105">
        <v>3130</v>
      </c>
      <c r="B12" s="99" t="s">
        <v>4</v>
      </c>
      <c r="C12" s="257"/>
      <c r="D12" s="80"/>
      <c r="E12" s="119"/>
      <c r="F12" s="170">
        <f>'3. Income &amp; Expenditure Budget'!F18</f>
        <v>19075</v>
      </c>
      <c r="G12" s="210"/>
      <c r="H12" s="210"/>
      <c r="I12" s="210"/>
      <c r="J12" s="210"/>
      <c r="K12" s="210"/>
      <c r="L12" s="210"/>
      <c r="M12" s="210"/>
      <c r="N12" s="210"/>
      <c r="O12" s="210"/>
      <c r="P12" s="210"/>
      <c r="Q12" s="210"/>
      <c r="R12" s="210"/>
    </row>
    <row r="13" spans="1:18" x14ac:dyDescent="0.25">
      <c r="A13" s="105">
        <v>3140</v>
      </c>
      <c r="B13" s="103" t="s">
        <v>163</v>
      </c>
      <c r="C13" s="257"/>
      <c r="D13" s="80"/>
      <c r="E13" s="119"/>
      <c r="F13" s="234">
        <f>'3. Income &amp; Expenditure Budget'!F19</f>
        <v>0</v>
      </c>
      <c r="G13" s="210"/>
      <c r="H13" s="210"/>
      <c r="I13" s="210"/>
      <c r="J13" s="210"/>
      <c r="K13" s="210"/>
      <c r="L13" s="210"/>
      <c r="M13" s="210"/>
      <c r="N13" s="210"/>
      <c r="O13" s="210"/>
      <c r="P13" s="210"/>
      <c r="Q13" s="210"/>
      <c r="R13" s="210"/>
    </row>
    <row r="14" spans="1:18" x14ac:dyDescent="0.25">
      <c r="A14" s="105">
        <v>3150</v>
      </c>
      <c r="B14" s="97" t="s">
        <v>153</v>
      </c>
      <c r="C14" s="80"/>
      <c r="D14" s="80"/>
      <c r="E14" s="119"/>
      <c r="F14" s="170">
        <f>'3. Income &amp; Expenditure Budget'!F20</f>
        <v>21996</v>
      </c>
      <c r="G14" s="210"/>
      <c r="H14" s="210"/>
      <c r="I14" s="210"/>
      <c r="J14" s="210"/>
      <c r="K14" s="210"/>
      <c r="L14" s="210"/>
      <c r="M14" s="210"/>
      <c r="N14" s="210"/>
      <c r="O14" s="210"/>
      <c r="P14" s="210"/>
      <c r="Q14" s="210"/>
      <c r="R14" s="210"/>
    </row>
    <row r="15" spans="1:18" x14ac:dyDescent="0.25">
      <c r="A15" s="105">
        <v>3155</v>
      </c>
      <c r="B15" s="97" t="s">
        <v>270</v>
      </c>
      <c r="C15" s="80"/>
      <c r="D15" s="80"/>
      <c r="E15" s="119"/>
      <c r="F15" s="234">
        <f>'3. Income &amp; Expenditure Budget'!F21</f>
        <v>0</v>
      </c>
      <c r="G15" s="210"/>
      <c r="H15" s="210"/>
      <c r="I15" s="210"/>
      <c r="J15" s="210"/>
      <c r="K15" s="210"/>
      <c r="L15" s="210"/>
      <c r="M15" s="210"/>
      <c r="N15" s="210"/>
      <c r="O15" s="210"/>
      <c r="P15" s="210"/>
      <c r="Q15" s="210"/>
      <c r="R15" s="210"/>
    </row>
    <row r="16" spans="1:18" x14ac:dyDescent="0.25">
      <c r="A16" s="105">
        <v>3170</v>
      </c>
      <c r="B16" s="97" t="s">
        <v>51</v>
      </c>
      <c r="C16" s="80"/>
      <c r="D16" s="80"/>
      <c r="E16" s="119"/>
      <c r="F16" s="234">
        <f>'3. Income &amp; Expenditure Budget'!F22</f>
        <v>0</v>
      </c>
      <c r="G16" s="210"/>
      <c r="H16" s="210"/>
      <c r="I16" s="210"/>
      <c r="J16" s="210"/>
      <c r="K16" s="210"/>
      <c r="L16" s="210"/>
      <c r="M16" s="210"/>
      <c r="N16" s="210"/>
      <c r="O16" s="210"/>
      <c r="P16" s="210"/>
      <c r="Q16" s="210"/>
      <c r="R16" s="210"/>
    </row>
    <row r="17" spans="1:18" x14ac:dyDescent="0.25">
      <c r="A17" s="111">
        <v>3171</v>
      </c>
      <c r="B17" s="97" t="s">
        <v>269</v>
      </c>
      <c r="C17" s="80"/>
      <c r="D17" s="80"/>
      <c r="E17" s="119"/>
      <c r="F17" s="171">
        <f>'3. Income &amp; Expenditure Budget'!F23</f>
        <v>552.5</v>
      </c>
      <c r="G17" s="210"/>
      <c r="H17" s="210"/>
      <c r="I17" s="210"/>
      <c r="J17" s="210"/>
      <c r="K17" s="210"/>
      <c r="L17" s="210"/>
      <c r="M17" s="210"/>
      <c r="N17" s="210"/>
      <c r="O17" s="210"/>
      <c r="P17" s="210"/>
      <c r="Q17" s="210"/>
      <c r="R17" s="210"/>
    </row>
    <row r="18" spans="1:18" x14ac:dyDescent="0.25">
      <c r="A18" s="105">
        <v>3190</v>
      </c>
      <c r="B18" s="97" t="s">
        <v>110</v>
      </c>
      <c r="C18" s="80"/>
      <c r="D18" s="80"/>
      <c r="E18" s="119"/>
      <c r="F18" s="171">
        <f>'3. Income &amp; Expenditure Budget'!F24</f>
        <v>300</v>
      </c>
      <c r="G18" s="210"/>
      <c r="H18" s="210"/>
      <c r="I18" s="210"/>
      <c r="J18" s="210"/>
      <c r="K18" s="210"/>
      <c r="L18" s="210"/>
      <c r="M18" s="210"/>
      <c r="N18" s="210"/>
      <c r="O18" s="210"/>
      <c r="P18" s="210"/>
      <c r="Q18" s="210"/>
      <c r="R18" s="210"/>
    </row>
    <row r="19" spans="1:18" x14ac:dyDescent="0.25">
      <c r="A19" s="105">
        <v>3200</v>
      </c>
      <c r="B19" s="97" t="s">
        <v>121</v>
      </c>
      <c r="C19" s="80"/>
      <c r="D19" s="80"/>
      <c r="E19" s="119"/>
      <c r="F19" s="171">
        <f>'3. Income &amp; Expenditure Budget'!F25</f>
        <v>1520</v>
      </c>
      <c r="G19" s="210"/>
      <c r="H19" s="210"/>
      <c r="I19" s="210"/>
      <c r="J19" s="210"/>
      <c r="K19" s="210"/>
      <c r="L19" s="210"/>
      <c r="M19" s="210"/>
      <c r="N19" s="210"/>
      <c r="O19" s="210"/>
      <c r="P19" s="210"/>
      <c r="Q19" s="210"/>
      <c r="R19" s="210"/>
    </row>
    <row r="20" spans="1:18" x14ac:dyDescent="0.25">
      <c r="A20" s="105">
        <v>3210</v>
      </c>
      <c r="B20" s="97" t="s">
        <v>122</v>
      </c>
      <c r="C20" s="80"/>
      <c r="D20" s="80"/>
      <c r="E20" s="119"/>
      <c r="F20" s="171">
        <f>'3. Income &amp; Expenditure Budget'!F26</f>
        <v>3473</v>
      </c>
      <c r="G20" s="210"/>
      <c r="H20" s="210"/>
      <c r="I20" s="210"/>
      <c r="J20" s="210"/>
      <c r="K20" s="210"/>
      <c r="L20" s="210"/>
      <c r="M20" s="210"/>
      <c r="N20" s="210"/>
      <c r="O20" s="210"/>
      <c r="P20" s="210"/>
      <c r="Q20" s="210"/>
      <c r="R20" s="210"/>
    </row>
    <row r="21" spans="1:18" x14ac:dyDescent="0.25">
      <c r="A21" s="105">
        <v>3220</v>
      </c>
      <c r="B21" s="97" t="s">
        <v>5</v>
      </c>
      <c r="C21" s="80"/>
      <c r="D21" s="80"/>
      <c r="E21" s="119"/>
      <c r="F21" s="170">
        <f>'3. Income &amp; Expenditure Budget'!F27</f>
        <v>0</v>
      </c>
      <c r="G21" s="210"/>
      <c r="H21" s="210"/>
      <c r="I21" s="210"/>
      <c r="J21" s="210"/>
      <c r="K21" s="210"/>
      <c r="L21" s="210"/>
      <c r="M21" s="210"/>
      <c r="N21" s="210"/>
      <c r="O21" s="210"/>
      <c r="P21" s="210"/>
      <c r="Q21" s="210"/>
      <c r="R21" s="210"/>
    </row>
    <row r="22" spans="1:18" x14ac:dyDescent="0.25">
      <c r="A22" s="105">
        <v>3230</v>
      </c>
      <c r="B22" s="97" t="s">
        <v>134</v>
      </c>
      <c r="C22" s="80"/>
      <c r="D22" s="80"/>
      <c r="E22" s="119"/>
      <c r="F22" s="226">
        <f>'3. Income &amp; Expenditure Budget'!F28</f>
        <v>0</v>
      </c>
      <c r="G22" s="210"/>
      <c r="H22" s="210"/>
      <c r="I22" s="210"/>
      <c r="J22" s="210"/>
      <c r="K22" s="210"/>
      <c r="L22" s="210"/>
      <c r="M22" s="210"/>
      <c r="N22" s="210"/>
      <c r="O22" s="210"/>
      <c r="P22" s="210"/>
      <c r="Q22" s="210"/>
      <c r="R22" s="210"/>
    </row>
    <row r="23" spans="1:18" x14ac:dyDescent="0.25">
      <c r="A23" s="105">
        <v>3240</v>
      </c>
      <c r="B23" s="97" t="s">
        <v>152</v>
      </c>
      <c r="C23" s="80"/>
      <c r="D23" s="80"/>
      <c r="E23" s="119"/>
      <c r="F23" s="170">
        <f>'3. Income &amp; Expenditure Budget'!F29</f>
        <v>20874</v>
      </c>
      <c r="G23" s="210"/>
      <c r="H23" s="210"/>
      <c r="I23" s="210"/>
      <c r="J23" s="210"/>
      <c r="K23" s="210"/>
      <c r="L23" s="210"/>
      <c r="M23" s="210"/>
      <c r="N23" s="210"/>
      <c r="O23" s="210"/>
      <c r="P23" s="210"/>
      <c r="Q23" s="210"/>
      <c r="R23" s="210"/>
    </row>
    <row r="24" spans="1:18" x14ac:dyDescent="0.25">
      <c r="A24" s="105">
        <v>3245</v>
      </c>
      <c r="B24" s="97" t="s">
        <v>111</v>
      </c>
      <c r="C24" s="80"/>
      <c r="D24" s="80"/>
      <c r="E24" s="119"/>
      <c r="F24" s="170">
        <f>'3. Income &amp; Expenditure Budget'!F30</f>
        <v>26</v>
      </c>
      <c r="G24" s="210"/>
      <c r="H24" s="210"/>
      <c r="I24" s="210"/>
      <c r="J24" s="210"/>
      <c r="K24" s="210"/>
      <c r="L24" s="210"/>
      <c r="M24" s="210"/>
      <c r="N24" s="210"/>
      <c r="O24" s="210"/>
      <c r="P24" s="210"/>
      <c r="Q24" s="210"/>
      <c r="R24" s="210"/>
    </row>
    <row r="25" spans="1:18" x14ac:dyDescent="0.25">
      <c r="A25" s="106">
        <v>3255</v>
      </c>
      <c r="B25" s="97" t="s">
        <v>151</v>
      </c>
      <c r="C25" s="80"/>
      <c r="D25" s="80"/>
      <c r="E25" s="119"/>
      <c r="F25" s="224">
        <f>'3. Income &amp; Expenditure Budget'!F31</f>
        <v>0</v>
      </c>
      <c r="G25" s="210"/>
      <c r="H25" s="210"/>
      <c r="I25" s="210"/>
      <c r="J25" s="210"/>
      <c r="K25" s="210"/>
      <c r="L25" s="210"/>
      <c r="M25" s="210"/>
      <c r="N25" s="210"/>
      <c r="O25" s="210"/>
      <c r="P25" s="210"/>
      <c r="Q25" s="210"/>
      <c r="R25" s="210"/>
    </row>
    <row r="26" spans="1:18" x14ac:dyDescent="0.25">
      <c r="A26" s="111">
        <v>3260</v>
      </c>
      <c r="B26" s="97" t="s">
        <v>150</v>
      </c>
      <c r="C26" s="80"/>
      <c r="D26" s="80"/>
      <c r="E26" s="119"/>
      <c r="F26" s="224">
        <f>'3. Income &amp; Expenditure Budget'!F32</f>
        <v>0</v>
      </c>
      <c r="G26" s="210"/>
      <c r="H26" s="210"/>
      <c r="I26" s="210"/>
      <c r="J26" s="210"/>
      <c r="K26" s="210"/>
      <c r="L26" s="210"/>
      <c r="M26" s="210"/>
      <c r="N26" s="210"/>
      <c r="O26" s="210"/>
      <c r="P26" s="210"/>
      <c r="Q26" s="210"/>
      <c r="R26" s="210"/>
    </row>
    <row r="27" spans="1:18" x14ac:dyDescent="0.25">
      <c r="A27" s="106">
        <v>3275</v>
      </c>
      <c r="B27" s="97" t="s">
        <v>149</v>
      </c>
      <c r="C27" s="81"/>
      <c r="D27" s="80"/>
      <c r="E27" s="119"/>
      <c r="F27" s="224">
        <f>'3. Income &amp; Expenditure Budget'!F33</f>
        <v>0</v>
      </c>
      <c r="G27" s="210"/>
      <c r="H27" s="210"/>
      <c r="I27" s="210"/>
      <c r="J27" s="210"/>
      <c r="K27" s="210"/>
      <c r="L27" s="210"/>
      <c r="M27" s="210"/>
      <c r="N27" s="210"/>
      <c r="O27" s="210"/>
      <c r="P27" s="210"/>
      <c r="Q27" s="210"/>
      <c r="R27" s="210"/>
    </row>
    <row r="28" spans="1:18" x14ac:dyDescent="0.25">
      <c r="A28" s="111">
        <v>3276</v>
      </c>
      <c r="B28" s="97" t="s">
        <v>148</v>
      </c>
      <c r="C28" s="81"/>
      <c r="D28" s="83"/>
      <c r="E28" s="121"/>
      <c r="F28" s="224">
        <f>'3. Income &amp; Expenditure Budget'!F34</f>
        <v>0</v>
      </c>
      <c r="G28" s="210"/>
      <c r="H28" s="210"/>
      <c r="I28" s="210"/>
      <c r="J28" s="210"/>
      <c r="K28" s="210"/>
      <c r="L28" s="210"/>
      <c r="M28" s="210"/>
      <c r="N28" s="210"/>
      <c r="O28" s="210"/>
      <c r="P28" s="210"/>
      <c r="Q28" s="210"/>
      <c r="R28" s="210"/>
    </row>
    <row r="29" spans="1:18" x14ac:dyDescent="0.25">
      <c r="A29" s="107">
        <v>3290</v>
      </c>
      <c r="B29" s="97" t="s">
        <v>164</v>
      </c>
      <c r="C29" s="82"/>
      <c r="D29" s="83"/>
      <c r="E29" s="121"/>
      <c r="F29" s="172">
        <f>'3. Income &amp; Expenditure Budget'!F35</f>
        <v>11005</v>
      </c>
      <c r="G29" s="210"/>
      <c r="H29" s="210"/>
      <c r="I29" s="210"/>
      <c r="J29" s="210"/>
      <c r="K29" s="210"/>
      <c r="L29" s="210"/>
      <c r="M29" s="210"/>
      <c r="N29" s="210"/>
      <c r="O29" s="210"/>
      <c r="P29" s="210"/>
      <c r="Q29" s="210"/>
      <c r="R29" s="210"/>
    </row>
    <row r="30" spans="1:18" x14ac:dyDescent="0.25">
      <c r="A30" s="107">
        <v>3293</v>
      </c>
      <c r="B30" s="97" t="s">
        <v>165</v>
      </c>
      <c r="C30" s="82"/>
      <c r="D30" s="83"/>
      <c r="E30" s="121"/>
      <c r="F30" s="224">
        <f>'3. Income &amp; Expenditure Budget'!F36</f>
        <v>0</v>
      </c>
      <c r="G30" s="210"/>
      <c r="H30" s="210"/>
      <c r="I30" s="210"/>
      <c r="J30" s="210"/>
      <c r="K30" s="210"/>
      <c r="L30" s="210"/>
      <c r="M30" s="210"/>
      <c r="N30" s="210"/>
      <c r="O30" s="210"/>
      <c r="P30" s="210"/>
      <c r="Q30" s="210"/>
      <c r="R30" s="210"/>
    </row>
    <row r="31" spans="1:18" ht="15.75" thickBot="1" x14ac:dyDescent="0.3">
      <c r="A31" s="107">
        <v>3294</v>
      </c>
      <c r="B31" s="97" t="s">
        <v>117</v>
      </c>
      <c r="C31" s="82"/>
      <c r="D31" s="83"/>
      <c r="E31" s="121"/>
      <c r="F31" s="225">
        <f>'3. Income &amp; Expenditure Budget'!F37</f>
        <v>0</v>
      </c>
      <c r="G31" s="210"/>
      <c r="H31" s="210"/>
      <c r="I31" s="210"/>
      <c r="J31" s="210"/>
      <c r="K31" s="210"/>
      <c r="L31" s="210"/>
      <c r="M31" s="210"/>
      <c r="N31" s="210"/>
      <c r="O31" s="210"/>
      <c r="P31" s="210"/>
      <c r="Q31" s="210"/>
      <c r="R31" s="210"/>
    </row>
    <row r="32" spans="1:18" ht="15.75" thickBot="1" x14ac:dyDescent="0.3">
      <c r="A32" s="116" t="s">
        <v>63</v>
      </c>
      <c r="B32" s="115"/>
      <c r="C32" s="112"/>
      <c r="D32" s="112"/>
      <c r="E32" s="113"/>
      <c r="F32" s="134">
        <f t="shared" ref="F32:R32" si="0">SUM(F8:F31)</f>
        <v>406938.5</v>
      </c>
      <c r="G32" s="213">
        <f t="shared" si="0"/>
        <v>0</v>
      </c>
      <c r="H32" s="213">
        <f t="shared" si="0"/>
        <v>0</v>
      </c>
      <c r="I32" s="213">
        <f t="shared" si="0"/>
        <v>0</v>
      </c>
      <c r="J32" s="213">
        <f t="shared" si="0"/>
        <v>0</v>
      </c>
      <c r="K32" s="213">
        <f t="shared" si="0"/>
        <v>0</v>
      </c>
      <c r="L32" s="213">
        <f t="shared" si="0"/>
        <v>0</v>
      </c>
      <c r="M32" s="213">
        <f t="shared" si="0"/>
        <v>0</v>
      </c>
      <c r="N32" s="213">
        <f t="shared" si="0"/>
        <v>0</v>
      </c>
      <c r="O32" s="213">
        <f t="shared" si="0"/>
        <v>0</v>
      </c>
      <c r="P32" s="213">
        <f t="shared" si="0"/>
        <v>0</v>
      </c>
      <c r="Q32" s="213">
        <f t="shared" si="0"/>
        <v>0</v>
      </c>
      <c r="R32" s="213">
        <f t="shared" si="0"/>
        <v>0</v>
      </c>
    </row>
    <row r="33" spans="1:18" x14ac:dyDescent="0.25">
      <c r="A33" s="241">
        <v>3295</v>
      </c>
      <c r="B33" s="97" t="s">
        <v>147</v>
      </c>
      <c r="C33" s="82"/>
      <c r="D33" s="83"/>
      <c r="E33" s="121"/>
      <c r="F33" s="238">
        <f>'3. Income &amp; Expenditure Budget'!F39</f>
        <v>0</v>
      </c>
      <c r="G33" s="210"/>
      <c r="H33" s="210"/>
      <c r="I33" s="210"/>
      <c r="J33" s="210"/>
      <c r="K33" s="210"/>
      <c r="L33" s="210"/>
      <c r="M33" s="210"/>
      <c r="N33" s="210"/>
      <c r="O33" s="210"/>
      <c r="P33" s="210"/>
      <c r="Q33" s="210"/>
      <c r="R33" s="210"/>
    </row>
    <row r="34" spans="1:18" x14ac:dyDescent="0.25">
      <c r="A34" s="241">
        <v>3296</v>
      </c>
      <c r="B34" s="97" t="s">
        <v>112</v>
      </c>
      <c r="C34" s="82"/>
      <c r="D34" s="83"/>
      <c r="E34" s="121"/>
      <c r="F34" s="238">
        <f>'3. Income &amp; Expenditure Budget'!F40</f>
        <v>0</v>
      </c>
      <c r="G34" s="210"/>
      <c r="H34" s="210"/>
      <c r="I34" s="210"/>
      <c r="J34" s="210"/>
      <c r="K34" s="210"/>
      <c r="L34" s="210"/>
      <c r="M34" s="210"/>
      <c r="N34" s="210"/>
      <c r="O34" s="210"/>
      <c r="P34" s="210"/>
      <c r="Q34" s="210"/>
      <c r="R34" s="210"/>
    </row>
    <row r="35" spans="1:18" x14ac:dyDescent="0.25">
      <c r="A35" s="241">
        <v>3297</v>
      </c>
      <c r="B35" s="97" t="s">
        <v>113</v>
      </c>
      <c r="C35" s="82"/>
      <c r="D35" s="83"/>
      <c r="E35" s="121"/>
      <c r="F35" s="238">
        <f>'3. Income &amp; Expenditure Budget'!F41</f>
        <v>0</v>
      </c>
      <c r="G35" s="210"/>
      <c r="H35" s="210"/>
      <c r="I35" s="210"/>
      <c r="J35" s="210"/>
      <c r="K35" s="210"/>
      <c r="L35" s="210"/>
      <c r="M35" s="210"/>
      <c r="N35" s="210"/>
      <c r="O35" s="210"/>
      <c r="P35" s="210"/>
      <c r="Q35" s="210"/>
      <c r="R35" s="210"/>
    </row>
    <row r="36" spans="1:18" x14ac:dyDescent="0.25">
      <c r="A36" s="241">
        <v>3298</v>
      </c>
      <c r="B36" s="97" t="s">
        <v>114</v>
      </c>
      <c r="C36" s="82"/>
      <c r="D36" s="83"/>
      <c r="E36" s="121"/>
      <c r="F36" s="238">
        <f>'3. Income &amp; Expenditure Budget'!F42</f>
        <v>0</v>
      </c>
      <c r="G36" s="210"/>
      <c r="H36" s="210"/>
      <c r="I36" s="210"/>
      <c r="J36" s="210"/>
      <c r="K36" s="210"/>
      <c r="L36" s="210"/>
      <c r="M36" s="210"/>
      <c r="N36" s="210"/>
      <c r="O36" s="210"/>
      <c r="P36" s="210"/>
      <c r="Q36" s="210"/>
      <c r="R36" s="210"/>
    </row>
    <row r="37" spans="1:18" x14ac:dyDescent="0.25">
      <c r="A37" s="241">
        <v>3299</v>
      </c>
      <c r="B37" s="97" t="s">
        <v>115</v>
      </c>
      <c r="C37" s="82"/>
      <c r="D37" s="83"/>
      <c r="E37" s="121"/>
      <c r="F37" s="238">
        <f>'3. Income &amp; Expenditure Budget'!F43</f>
        <v>0</v>
      </c>
      <c r="G37" s="210"/>
      <c r="H37" s="210"/>
      <c r="I37" s="210"/>
      <c r="J37" s="210"/>
      <c r="K37" s="210"/>
      <c r="L37" s="210"/>
      <c r="M37" s="210"/>
      <c r="N37" s="210"/>
      <c r="O37" s="210"/>
      <c r="P37" s="210"/>
      <c r="Q37" s="210"/>
      <c r="R37" s="210"/>
    </row>
    <row r="38" spans="1:18" x14ac:dyDescent="0.25">
      <c r="A38" s="239" t="s">
        <v>116</v>
      </c>
      <c r="B38" s="239"/>
      <c r="C38" s="239"/>
      <c r="D38" s="239"/>
      <c r="E38" s="240"/>
      <c r="F38" s="213">
        <f t="shared" ref="F38:R38" si="1">SUM(F33:F37)</f>
        <v>0</v>
      </c>
      <c r="G38" s="213">
        <f t="shared" si="1"/>
        <v>0</v>
      </c>
      <c r="H38" s="213">
        <f t="shared" si="1"/>
        <v>0</v>
      </c>
      <c r="I38" s="213">
        <f t="shared" si="1"/>
        <v>0</v>
      </c>
      <c r="J38" s="213">
        <f t="shared" si="1"/>
        <v>0</v>
      </c>
      <c r="K38" s="213">
        <f t="shared" si="1"/>
        <v>0</v>
      </c>
      <c r="L38" s="213">
        <f t="shared" si="1"/>
        <v>0</v>
      </c>
      <c r="M38" s="213">
        <f t="shared" si="1"/>
        <v>0</v>
      </c>
      <c r="N38" s="213">
        <f t="shared" si="1"/>
        <v>0</v>
      </c>
      <c r="O38" s="213">
        <f t="shared" si="1"/>
        <v>0</v>
      </c>
      <c r="P38" s="213">
        <f t="shared" si="1"/>
        <v>0</v>
      </c>
      <c r="Q38" s="213">
        <f t="shared" si="1"/>
        <v>0</v>
      </c>
      <c r="R38" s="213">
        <f t="shared" si="1"/>
        <v>0</v>
      </c>
    </row>
    <row r="39" spans="1:18" ht="15.75" thickBot="1" x14ac:dyDescent="0.3">
      <c r="A39" s="108"/>
      <c r="B39" s="75" t="s">
        <v>52</v>
      </c>
      <c r="D39" s="13"/>
      <c r="E39" s="13"/>
      <c r="F39" s="126"/>
      <c r="G39" s="210"/>
      <c r="H39" s="210"/>
      <c r="I39" s="210"/>
      <c r="J39" s="210"/>
      <c r="K39" s="210"/>
      <c r="L39" s="210"/>
      <c r="M39" s="210"/>
      <c r="N39" s="210"/>
      <c r="O39" s="210"/>
      <c r="P39" s="210"/>
      <c r="Q39" s="210"/>
      <c r="R39" s="210"/>
    </row>
    <row r="40" spans="1:18" ht="15.75" thickBot="1" x14ac:dyDescent="0.3">
      <c r="A40" s="116" t="s">
        <v>68</v>
      </c>
      <c r="B40" s="115"/>
      <c r="C40" s="112"/>
      <c r="D40" s="112"/>
      <c r="E40" s="113"/>
      <c r="F40" s="134"/>
      <c r="G40" s="210"/>
      <c r="H40" s="210"/>
      <c r="I40" s="210"/>
      <c r="J40" s="210"/>
      <c r="K40" s="210"/>
      <c r="L40" s="210"/>
      <c r="M40" s="210"/>
      <c r="N40" s="210"/>
      <c r="O40" s="210"/>
      <c r="P40" s="210"/>
      <c r="Q40" s="210"/>
      <c r="R40" s="210"/>
    </row>
    <row r="41" spans="1:18" x14ac:dyDescent="0.25">
      <c r="A41" s="253">
        <v>3300</v>
      </c>
      <c r="B41" s="101" t="s">
        <v>271</v>
      </c>
      <c r="C41" s="81"/>
      <c r="D41" s="80"/>
      <c r="E41" s="119"/>
      <c r="F41" s="125">
        <f>'3. Income &amp; Expenditure Budget'!F47</f>
        <v>0</v>
      </c>
      <c r="G41" s="210"/>
      <c r="H41" s="210"/>
      <c r="I41" s="210"/>
      <c r="J41" s="210"/>
      <c r="K41" s="210"/>
      <c r="L41" s="210"/>
      <c r="M41" s="210"/>
      <c r="N41" s="210"/>
      <c r="O41" s="210"/>
      <c r="P41" s="210"/>
      <c r="Q41" s="210"/>
      <c r="R41" s="210"/>
    </row>
    <row r="42" spans="1:18" x14ac:dyDescent="0.25">
      <c r="A42" s="109">
        <v>3310</v>
      </c>
      <c r="B42" s="101" t="s">
        <v>272</v>
      </c>
      <c r="C42" s="84"/>
      <c r="D42" s="79"/>
      <c r="E42" s="118"/>
      <c r="F42" s="125">
        <f>'3. Income &amp; Expenditure Budget'!F48</f>
        <v>0</v>
      </c>
      <c r="G42" s="210"/>
      <c r="H42" s="210"/>
      <c r="I42" s="210"/>
      <c r="J42" s="210"/>
      <c r="K42" s="210"/>
      <c r="L42" s="210"/>
      <c r="M42" s="210"/>
      <c r="N42" s="210"/>
      <c r="O42" s="210"/>
      <c r="P42" s="210"/>
      <c r="Q42" s="210"/>
      <c r="R42" s="210"/>
    </row>
    <row r="43" spans="1:18" x14ac:dyDescent="0.25">
      <c r="A43" s="105">
        <v>3330</v>
      </c>
      <c r="B43" s="101" t="s">
        <v>273</v>
      </c>
      <c r="C43" s="81"/>
      <c r="D43" s="80"/>
      <c r="E43" s="119"/>
      <c r="F43" s="125">
        <f>'3. Income &amp; Expenditure Budget'!F49</f>
        <v>0</v>
      </c>
      <c r="G43" s="210"/>
      <c r="H43" s="210"/>
      <c r="I43" s="210"/>
      <c r="J43" s="210"/>
      <c r="K43" s="210"/>
      <c r="L43" s="210"/>
      <c r="M43" s="210"/>
      <c r="N43" s="210"/>
      <c r="O43" s="210"/>
      <c r="P43" s="210"/>
      <c r="Q43" s="210"/>
      <c r="R43" s="210"/>
    </row>
    <row r="44" spans="1:18" x14ac:dyDescent="0.25">
      <c r="A44" s="106">
        <v>3335</v>
      </c>
      <c r="B44" s="100" t="s">
        <v>158</v>
      </c>
      <c r="C44" s="81"/>
      <c r="D44" s="80"/>
      <c r="E44" s="119"/>
      <c r="F44" s="125">
        <f>'3. Income &amp; Expenditure Budget'!F50</f>
        <v>0</v>
      </c>
      <c r="G44" s="210"/>
      <c r="H44" s="210"/>
      <c r="I44" s="210"/>
      <c r="J44" s="210"/>
      <c r="K44" s="210"/>
      <c r="L44" s="210"/>
      <c r="M44" s="210"/>
      <c r="N44" s="210"/>
      <c r="O44" s="210"/>
      <c r="P44" s="210"/>
      <c r="Q44" s="210"/>
      <c r="R44" s="210"/>
    </row>
    <row r="45" spans="1:18" x14ac:dyDescent="0.25">
      <c r="A45" s="106">
        <v>3350</v>
      </c>
      <c r="B45" s="100" t="s">
        <v>274</v>
      </c>
      <c r="C45" s="81"/>
      <c r="D45" s="80"/>
      <c r="E45" s="119"/>
      <c r="F45" s="125">
        <f>'3. Income &amp; Expenditure Budget'!F51</f>
        <v>0</v>
      </c>
      <c r="G45" s="210"/>
      <c r="H45" s="210"/>
      <c r="I45" s="210"/>
      <c r="J45" s="210"/>
      <c r="K45" s="210"/>
      <c r="L45" s="210"/>
      <c r="M45" s="210"/>
      <c r="N45" s="210"/>
      <c r="O45" s="210"/>
      <c r="P45" s="210"/>
      <c r="Q45" s="210"/>
      <c r="R45" s="210"/>
    </row>
    <row r="46" spans="1:18" x14ac:dyDescent="0.25">
      <c r="A46" s="106">
        <v>3370</v>
      </c>
      <c r="B46" s="101" t="s">
        <v>123</v>
      </c>
      <c r="C46" s="81"/>
      <c r="D46" s="80"/>
      <c r="E46" s="119"/>
      <c r="F46" s="125">
        <f>'3. Income &amp; Expenditure Budget'!F52</f>
        <v>0</v>
      </c>
      <c r="G46" s="210"/>
      <c r="H46" s="210"/>
      <c r="I46" s="210"/>
      <c r="J46" s="210"/>
      <c r="K46" s="210"/>
      <c r="L46" s="210"/>
      <c r="M46" s="210"/>
      <c r="N46" s="210"/>
      <c r="O46" s="210"/>
      <c r="P46" s="210"/>
      <c r="Q46" s="210"/>
      <c r="R46" s="210"/>
    </row>
    <row r="47" spans="1:18" x14ac:dyDescent="0.25">
      <c r="A47" s="106">
        <v>3375</v>
      </c>
      <c r="B47" s="100" t="s">
        <v>53</v>
      </c>
      <c r="C47" s="81"/>
      <c r="D47" s="80"/>
      <c r="E47" s="119"/>
      <c r="F47" s="125">
        <f>'3. Income &amp; Expenditure Budget'!F53</f>
        <v>0</v>
      </c>
      <c r="G47" s="210"/>
      <c r="H47" s="210"/>
      <c r="I47" s="210"/>
      <c r="J47" s="210"/>
      <c r="K47" s="210"/>
      <c r="L47" s="210"/>
      <c r="M47" s="210"/>
      <c r="N47" s="210"/>
      <c r="O47" s="210"/>
      <c r="P47" s="210"/>
      <c r="Q47" s="210"/>
      <c r="R47" s="210"/>
    </row>
    <row r="48" spans="1:18" x14ac:dyDescent="0.25">
      <c r="A48" s="105">
        <v>3380</v>
      </c>
      <c r="B48" s="100" t="s">
        <v>275</v>
      </c>
      <c r="C48" s="81"/>
      <c r="D48" s="80"/>
      <c r="E48" s="119"/>
      <c r="F48" s="125">
        <f>'3. Income &amp; Expenditure Budget'!F54</f>
        <v>0</v>
      </c>
      <c r="G48" s="210"/>
      <c r="H48" s="210"/>
      <c r="I48" s="210"/>
      <c r="J48" s="210"/>
      <c r="K48" s="210"/>
      <c r="L48" s="210"/>
      <c r="M48" s="210"/>
      <c r="N48" s="210"/>
      <c r="O48" s="210"/>
      <c r="P48" s="210"/>
      <c r="Q48" s="210"/>
      <c r="R48" s="210"/>
    </row>
    <row r="49" spans="1:18" x14ac:dyDescent="0.25">
      <c r="A49" s="106">
        <v>3390</v>
      </c>
      <c r="B49" s="101" t="s">
        <v>54</v>
      </c>
      <c r="C49" s="81"/>
      <c r="D49" s="80"/>
      <c r="E49" s="119"/>
      <c r="F49" s="125">
        <f>'3. Income &amp; Expenditure Budget'!F55</f>
        <v>0</v>
      </c>
      <c r="G49" s="210"/>
      <c r="H49" s="210"/>
      <c r="I49" s="210"/>
      <c r="J49" s="210"/>
      <c r="K49" s="210"/>
      <c r="L49" s="210"/>
      <c r="M49" s="210"/>
      <c r="N49" s="210"/>
      <c r="O49" s="210"/>
      <c r="P49" s="210"/>
      <c r="Q49" s="210"/>
      <c r="R49" s="210"/>
    </row>
    <row r="50" spans="1:18" x14ac:dyDescent="0.25">
      <c r="A50" s="106">
        <v>3395</v>
      </c>
      <c r="B50" s="101" t="s">
        <v>166</v>
      </c>
      <c r="C50" s="81"/>
      <c r="D50" s="80"/>
      <c r="E50" s="119"/>
      <c r="F50" s="125">
        <f>'3. Income &amp; Expenditure Budget'!F56</f>
        <v>0</v>
      </c>
      <c r="G50" s="210"/>
      <c r="H50" s="210"/>
      <c r="I50" s="210"/>
      <c r="J50" s="210"/>
      <c r="K50" s="210"/>
      <c r="L50" s="210"/>
      <c r="M50" s="210"/>
      <c r="N50" s="210"/>
      <c r="O50" s="210"/>
      <c r="P50" s="210"/>
      <c r="Q50" s="210"/>
      <c r="R50" s="210"/>
    </row>
    <row r="51" spans="1:18" x14ac:dyDescent="0.25">
      <c r="A51" s="105">
        <v>3410</v>
      </c>
      <c r="B51" s="99" t="s">
        <v>82</v>
      </c>
      <c r="C51" s="81"/>
      <c r="D51" s="80"/>
      <c r="E51" s="119"/>
      <c r="F51" s="125">
        <f>'3. Income &amp; Expenditure Budget'!F57</f>
        <v>0</v>
      </c>
      <c r="G51" s="210"/>
      <c r="H51" s="210"/>
      <c r="I51" s="210"/>
      <c r="J51" s="210"/>
      <c r="K51" s="210"/>
      <c r="L51" s="210"/>
      <c r="M51" s="210"/>
      <c r="N51" s="210"/>
      <c r="O51" s="210"/>
      <c r="P51" s="210"/>
      <c r="Q51" s="210"/>
      <c r="R51" s="210"/>
    </row>
    <row r="52" spans="1:18" x14ac:dyDescent="0.25">
      <c r="A52" s="105">
        <v>3420</v>
      </c>
      <c r="B52" s="99" t="s">
        <v>6</v>
      </c>
      <c r="C52" s="81"/>
      <c r="D52" s="80"/>
      <c r="E52" s="119"/>
      <c r="F52" s="125">
        <f>'3. Income &amp; Expenditure Budget'!F58</f>
        <v>0</v>
      </c>
      <c r="G52" s="210"/>
      <c r="H52" s="210"/>
      <c r="I52" s="210"/>
      <c r="J52" s="210"/>
      <c r="K52" s="210"/>
      <c r="L52" s="210"/>
      <c r="M52" s="210"/>
      <c r="N52" s="210"/>
      <c r="O52" s="210"/>
      <c r="P52" s="210"/>
      <c r="Q52" s="210"/>
      <c r="R52" s="210"/>
    </row>
    <row r="53" spans="1:18" x14ac:dyDescent="0.25">
      <c r="A53" s="105">
        <v>3430</v>
      </c>
      <c r="B53" s="99" t="s">
        <v>7</v>
      </c>
      <c r="C53" s="81"/>
      <c r="D53" s="80"/>
      <c r="E53" s="119"/>
      <c r="F53" s="125">
        <f>'3. Income &amp; Expenditure Budget'!F59</f>
        <v>0</v>
      </c>
      <c r="G53" s="210"/>
      <c r="H53" s="210"/>
      <c r="I53" s="210"/>
      <c r="J53" s="210"/>
      <c r="K53" s="210"/>
      <c r="L53" s="210"/>
      <c r="M53" s="210"/>
      <c r="N53" s="210"/>
      <c r="O53" s="210"/>
      <c r="P53" s="210"/>
      <c r="Q53" s="210"/>
      <c r="R53" s="210"/>
    </row>
    <row r="54" spans="1:18" x14ac:dyDescent="0.25">
      <c r="A54" s="105">
        <v>3440</v>
      </c>
      <c r="B54" s="99" t="s">
        <v>276</v>
      </c>
      <c r="C54" s="81"/>
      <c r="D54" s="80"/>
      <c r="E54" s="119"/>
      <c r="F54" s="125">
        <f>'3. Income &amp; Expenditure Budget'!F60</f>
        <v>0</v>
      </c>
      <c r="G54" s="210"/>
      <c r="H54" s="210"/>
      <c r="I54" s="210"/>
      <c r="J54" s="210"/>
      <c r="K54" s="210"/>
      <c r="L54" s="210"/>
      <c r="M54" s="210"/>
      <c r="N54" s="210"/>
      <c r="O54" s="210"/>
      <c r="P54" s="210"/>
      <c r="Q54" s="210"/>
      <c r="R54" s="210"/>
    </row>
    <row r="55" spans="1:18" x14ac:dyDescent="0.25">
      <c r="A55" s="105">
        <v>3450</v>
      </c>
      <c r="B55" s="99" t="s">
        <v>277</v>
      </c>
      <c r="C55" s="81"/>
      <c r="D55" s="80"/>
      <c r="E55" s="119"/>
      <c r="F55" s="125">
        <f>'3. Income &amp; Expenditure Budget'!F61</f>
        <v>0</v>
      </c>
      <c r="G55" s="210"/>
      <c r="H55" s="210"/>
      <c r="I55" s="210"/>
      <c r="J55" s="210"/>
      <c r="K55" s="210"/>
      <c r="L55" s="210"/>
      <c r="M55" s="210"/>
      <c r="N55" s="210"/>
      <c r="O55" s="210"/>
      <c r="P55" s="210"/>
      <c r="Q55" s="210"/>
      <c r="R55" s="210"/>
    </row>
    <row r="56" spans="1:18" x14ac:dyDescent="0.25">
      <c r="A56" s="105">
        <v>3460</v>
      </c>
      <c r="B56" s="99" t="s">
        <v>167</v>
      </c>
      <c r="C56" s="81"/>
      <c r="D56" s="80"/>
      <c r="E56" s="119"/>
      <c r="F56" s="125">
        <f>'3. Income &amp; Expenditure Budget'!F62</f>
        <v>0</v>
      </c>
      <c r="G56" s="210"/>
      <c r="H56" s="210"/>
      <c r="I56" s="210"/>
      <c r="J56" s="210"/>
      <c r="K56" s="210"/>
      <c r="L56" s="210"/>
      <c r="M56" s="210"/>
      <c r="N56" s="210"/>
      <c r="O56" s="210"/>
      <c r="P56" s="210"/>
      <c r="Q56" s="210"/>
      <c r="R56" s="210"/>
    </row>
    <row r="57" spans="1:18" x14ac:dyDescent="0.25">
      <c r="A57" s="105">
        <v>3490</v>
      </c>
      <c r="B57" s="99" t="s">
        <v>118</v>
      </c>
      <c r="C57" s="81"/>
      <c r="D57" s="80"/>
      <c r="E57" s="119"/>
      <c r="F57" s="125">
        <f>'3. Income &amp; Expenditure Budget'!F63</f>
        <v>0</v>
      </c>
      <c r="G57" s="210"/>
      <c r="H57" s="210"/>
      <c r="I57" s="210"/>
      <c r="J57" s="210"/>
      <c r="K57" s="210"/>
      <c r="L57" s="210"/>
      <c r="M57" s="210"/>
      <c r="N57" s="210"/>
      <c r="O57" s="210"/>
      <c r="P57" s="210"/>
      <c r="Q57" s="210"/>
      <c r="R57" s="210"/>
    </row>
    <row r="58" spans="1:18" x14ac:dyDescent="0.25">
      <c r="A58" s="106">
        <v>3495</v>
      </c>
      <c r="B58" s="100" t="s">
        <v>55</v>
      </c>
      <c r="C58" s="81"/>
      <c r="D58" s="81"/>
      <c r="E58" s="122"/>
      <c r="F58" s="125">
        <f>'3. Income &amp; Expenditure Budget'!F64</f>
        <v>0</v>
      </c>
      <c r="G58" s="210"/>
      <c r="H58" s="210"/>
      <c r="I58" s="210"/>
      <c r="J58" s="210"/>
      <c r="K58" s="210"/>
      <c r="L58" s="210"/>
      <c r="M58" s="210"/>
      <c r="N58" s="210"/>
      <c r="O58" s="210"/>
      <c r="P58" s="210"/>
      <c r="Q58" s="210"/>
      <c r="R58" s="210"/>
    </row>
    <row r="59" spans="1:18" x14ac:dyDescent="0.25">
      <c r="A59" s="106">
        <v>3500</v>
      </c>
      <c r="B59" s="101" t="s">
        <v>124</v>
      </c>
      <c r="C59" s="81"/>
      <c r="D59" s="81"/>
      <c r="E59" s="122"/>
      <c r="F59" s="125">
        <f>'3. Income &amp; Expenditure Budget'!F65</f>
        <v>0</v>
      </c>
      <c r="G59" s="210"/>
      <c r="H59" s="210"/>
      <c r="I59" s="210"/>
      <c r="J59" s="210"/>
      <c r="K59" s="210"/>
      <c r="L59" s="210"/>
      <c r="M59" s="210"/>
      <c r="N59" s="210"/>
      <c r="O59" s="210"/>
      <c r="P59" s="210"/>
      <c r="Q59" s="210"/>
      <c r="R59" s="210"/>
    </row>
    <row r="60" spans="1:18" x14ac:dyDescent="0.25">
      <c r="A60" s="106">
        <v>3510</v>
      </c>
      <c r="B60" s="101" t="s">
        <v>8</v>
      </c>
      <c r="C60" s="81"/>
      <c r="D60" s="80"/>
      <c r="E60" s="119"/>
      <c r="F60" s="125">
        <f>'3. Income &amp; Expenditure Budget'!F66</f>
        <v>0</v>
      </c>
      <c r="G60" s="210"/>
      <c r="H60" s="210"/>
      <c r="I60" s="210"/>
      <c r="J60" s="210"/>
      <c r="K60" s="210"/>
      <c r="L60" s="210"/>
      <c r="M60" s="210"/>
      <c r="N60" s="210"/>
      <c r="O60" s="210"/>
      <c r="P60" s="210"/>
      <c r="Q60" s="210"/>
      <c r="R60" s="210"/>
    </row>
    <row r="61" spans="1:18" x14ac:dyDescent="0.25">
      <c r="A61" s="106">
        <v>3520</v>
      </c>
      <c r="B61" s="101" t="s">
        <v>125</v>
      </c>
      <c r="C61" s="81"/>
      <c r="D61" s="80"/>
      <c r="E61" s="119"/>
      <c r="F61" s="125">
        <f>'3. Income &amp; Expenditure Budget'!F67</f>
        <v>0</v>
      </c>
      <c r="G61" s="210"/>
      <c r="H61" s="210"/>
      <c r="I61" s="210"/>
      <c r="J61" s="210"/>
      <c r="K61" s="210"/>
      <c r="L61" s="210"/>
      <c r="M61" s="210"/>
      <c r="N61" s="210"/>
      <c r="O61" s="210"/>
      <c r="P61" s="210"/>
      <c r="Q61" s="210"/>
      <c r="R61" s="210"/>
    </row>
    <row r="62" spans="1:18" x14ac:dyDescent="0.25">
      <c r="A62" s="106">
        <v>3530</v>
      </c>
      <c r="B62" s="101" t="s">
        <v>126</v>
      </c>
      <c r="C62" s="81"/>
      <c r="D62" s="80"/>
      <c r="E62" s="119"/>
      <c r="F62" s="125">
        <f>'3. Income &amp; Expenditure Budget'!F68</f>
        <v>0</v>
      </c>
      <c r="G62" s="210"/>
      <c r="H62" s="210"/>
      <c r="I62" s="210"/>
      <c r="J62" s="210"/>
      <c r="K62" s="210"/>
      <c r="L62" s="210"/>
      <c r="M62" s="210"/>
      <c r="N62" s="210"/>
      <c r="O62" s="210"/>
      <c r="P62" s="210"/>
      <c r="Q62" s="210"/>
      <c r="R62" s="210"/>
    </row>
    <row r="63" spans="1:18" x14ac:dyDescent="0.25">
      <c r="A63" s="106">
        <v>3535</v>
      </c>
      <c r="B63" s="100" t="s">
        <v>127</v>
      </c>
      <c r="C63" s="81"/>
      <c r="D63" s="80"/>
      <c r="E63" s="119"/>
      <c r="F63" s="125">
        <f>'3. Income &amp; Expenditure Budget'!F69</f>
        <v>0</v>
      </c>
      <c r="G63" s="210"/>
      <c r="H63" s="210"/>
      <c r="I63" s="210"/>
      <c r="J63" s="210"/>
      <c r="K63" s="210"/>
      <c r="L63" s="210"/>
      <c r="M63" s="210"/>
      <c r="N63" s="210"/>
      <c r="O63" s="210"/>
      <c r="P63" s="210"/>
      <c r="Q63" s="210"/>
      <c r="R63" s="210"/>
    </row>
    <row r="64" spans="1:18" x14ac:dyDescent="0.25">
      <c r="A64" s="105">
        <v>3550</v>
      </c>
      <c r="B64" s="99" t="s">
        <v>56</v>
      </c>
      <c r="C64" s="81"/>
      <c r="D64" s="80"/>
      <c r="E64" s="119"/>
      <c r="F64" s="125">
        <f>'3. Income &amp; Expenditure Budget'!F70</f>
        <v>0</v>
      </c>
      <c r="G64" s="210"/>
      <c r="H64" s="210"/>
      <c r="I64" s="210"/>
      <c r="J64" s="210"/>
      <c r="K64" s="210"/>
      <c r="L64" s="210"/>
      <c r="M64" s="210"/>
      <c r="N64" s="210"/>
      <c r="O64" s="210"/>
      <c r="P64" s="210"/>
      <c r="Q64" s="210"/>
      <c r="R64" s="210"/>
    </row>
    <row r="65" spans="1:18" x14ac:dyDescent="0.25">
      <c r="A65" s="107">
        <v>3570</v>
      </c>
      <c r="B65" s="102" t="s">
        <v>128</v>
      </c>
      <c r="C65" s="81"/>
      <c r="D65" s="80"/>
      <c r="E65" s="119"/>
      <c r="F65" s="125">
        <f>'3. Income &amp; Expenditure Budget'!F71</f>
        <v>0</v>
      </c>
      <c r="G65" s="210"/>
      <c r="H65" s="210"/>
      <c r="I65" s="210"/>
      <c r="J65" s="210"/>
      <c r="K65" s="210"/>
      <c r="L65" s="210"/>
      <c r="M65" s="210"/>
      <c r="N65" s="210"/>
      <c r="O65" s="210"/>
      <c r="P65" s="210"/>
      <c r="Q65" s="210"/>
      <c r="R65" s="210"/>
    </row>
    <row r="66" spans="1:18" x14ac:dyDescent="0.25">
      <c r="A66" s="254">
        <v>3574</v>
      </c>
      <c r="B66" s="101" t="s">
        <v>119</v>
      </c>
      <c r="C66" s="81"/>
      <c r="D66" s="80"/>
      <c r="E66" s="119"/>
      <c r="F66" s="125">
        <f>'3. Income &amp; Expenditure Budget'!F72</f>
        <v>0</v>
      </c>
      <c r="G66" s="210"/>
      <c r="H66" s="210"/>
      <c r="I66" s="210"/>
      <c r="J66" s="210"/>
      <c r="K66" s="210"/>
      <c r="L66" s="210"/>
      <c r="M66" s="210"/>
      <c r="N66" s="210"/>
      <c r="O66" s="210"/>
      <c r="P66" s="210"/>
      <c r="Q66" s="210"/>
      <c r="R66" s="210"/>
    </row>
    <row r="67" spans="1:18" ht="15.75" thickBot="1" x14ac:dyDescent="0.3">
      <c r="A67" s="251">
        <v>3575</v>
      </c>
      <c r="B67" s="101" t="s">
        <v>278</v>
      </c>
      <c r="C67" s="81"/>
      <c r="D67" s="80"/>
      <c r="E67" s="119"/>
      <c r="F67" s="125">
        <f>'3. Income &amp; Expenditure Budget'!F73</f>
        <v>0</v>
      </c>
      <c r="G67" s="210"/>
      <c r="H67" s="210"/>
      <c r="I67" s="210"/>
      <c r="J67" s="210"/>
      <c r="K67" s="210"/>
      <c r="L67" s="210"/>
      <c r="M67" s="210"/>
      <c r="N67" s="210"/>
      <c r="O67" s="210"/>
      <c r="P67" s="210"/>
      <c r="Q67" s="210"/>
      <c r="R67" s="210"/>
    </row>
    <row r="68" spans="1:18" ht="15.75" thickBot="1" x14ac:dyDescent="0.3">
      <c r="A68" s="116" t="s">
        <v>69</v>
      </c>
      <c r="B68" s="115"/>
      <c r="C68" s="112"/>
      <c r="D68" s="112"/>
      <c r="E68" s="113"/>
      <c r="F68" s="134">
        <f t="shared" ref="F68:R68" si="2">SUM(F41:F67)</f>
        <v>0</v>
      </c>
      <c r="G68" s="246">
        <f t="shared" si="2"/>
        <v>0</v>
      </c>
      <c r="H68" s="246">
        <f t="shared" si="2"/>
        <v>0</v>
      </c>
      <c r="I68" s="246">
        <f t="shared" si="2"/>
        <v>0</v>
      </c>
      <c r="J68" s="246">
        <f t="shared" si="2"/>
        <v>0</v>
      </c>
      <c r="K68" s="246">
        <f t="shared" si="2"/>
        <v>0</v>
      </c>
      <c r="L68" s="246">
        <f t="shared" si="2"/>
        <v>0</v>
      </c>
      <c r="M68" s="246">
        <f t="shared" si="2"/>
        <v>0</v>
      </c>
      <c r="N68" s="246">
        <f t="shared" si="2"/>
        <v>0</v>
      </c>
      <c r="O68" s="246">
        <f t="shared" si="2"/>
        <v>0</v>
      </c>
      <c r="P68" s="246">
        <f t="shared" si="2"/>
        <v>0</v>
      </c>
      <c r="Q68" s="246">
        <f t="shared" si="2"/>
        <v>0</v>
      </c>
      <c r="R68" s="246">
        <f t="shared" si="2"/>
        <v>0</v>
      </c>
    </row>
    <row r="69" spans="1:18" ht="15.75" thickBot="1" x14ac:dyDescent="0.3">
      <c r="A69" s="108"/>
      <c r="B69" s="75" t="s">
        <v>52</v>
      </c>
      <c r="D69" s="13"/>
      <c r="E69" s="13"/>
      <c r="F69" s="128"/>
      <c r="G69" s="210"/>
      <c r="H69" s="210"/>
      <c r="I69" s="210"/>
      <c r="J69" s="210"/>
      <c r="K69" s="210"/>
      <c r="L69" s="210"/>
      <c r="M69" s="210"/>
      <c r="N69" s="210"/>
      <c r="O69" s="210"/>
      <c r="P69" s="210"/>
      <c r="Q69" s="210"/>
      <c r="R69" s="210"/>
    </row>
    <row r="70" spans="1:18" ht="15.75" thickBot="1" x14ac:dyDescent="0.3">
      <c r="A70" s="116" t="s">
        <v>9</v>
      </c>
      <c r="B70" s="115"/>
      <c r="C70" s="112"/>
      <c r="D70" s="112"/>
      <c r="E70" s="113"/>
      <c r="F70" s="134"/>
      <c r="G70" s="210"/>
      <c r="H70" s="210"/>
      <c r="I70" s="210"/>
      <c r="J70" s="210"/>
      <c r="K70" s="210"/>
      <c r="L70" s="210"/>
      <c r="M70" s="210"/>
      <c r="N70" s="210"/>
      <c r="O70" s="210"/>
      <c r="P70" s="210"/>
      <c r="Q70" s="210"/>
      <c r="R70" s="210"/>
    </row>
    <row r="71" spans="1:18" x14ac:dyDescent="0.25">
      <c r="A71" s="255">
        <v>3650</v>
      </c>
      <c r="B71" s="97" t="s">
        <v>146</v>
      </c>
      <c r="C71" s="81"/>
      <c r="D71" s="80"/>
      <c r="E71" s="119"/>
      <c r="F71" s="129">
        <f>'3. Income &amp; Expenditure Budget'!F77</f>
        <v>0</v>
      </c>
      <c r="G71" s="210"/>
      <c r="H71" s="210"/>
      <c r="I71" s="210"/>
      <c r="J71" s="210"/>
      <c r="K71" s="210"/>
      <c r="L71" s="210"/>
      <c r="M71" s="210"/>
      <c r="N71" s="210"/>
      <c r="O71" s="210"/>
      <c r="P71" s="210"/>
      <c r="Q71" s="210"/>
      <c r="R71" s="210"/>
    </row>
    <row r="72" spans="1:18" x14ac:dyDescent="0.25">
      <c r="A72" s="105">
        <v>3700</v>
      </c>
      <c r="B72" s="97" t="s">
        <v>129</v>
      </c>
      <c r="C72" s="81"/>
      <c r="D72" s="80"/>
      <c r="E72" s="119"/>
      <c r="F72" s="129">
        <f>'3. Income &amp; Expenditure Budget'!F78</f>
        <v>0</v>
      </c>
      <c r="G72" s="210"/>
      <c r="H72" s="210"/>
      <c r="I72" s="210"/>
      <c r="J72" s="210"/>
      <c r="K72" s="210"/>
      <c r="L72" s="210"/>
      <c r="M72" s="210"/>
      <c r="N72" s="210"/>
      <c r="O72" s="210"/>
      <c r="P72" s="210"/>
      <c r="Q72" s="210"/>
      <c r="R72" s="210"/>
    </row>
    <row r="73" spans="1:18" x14ac:dyDescent="0.25">
      <c r="A73" s="105">
        <v>3770</v>
      </c>
      <c r="B73" s="97" t="s">
        <v>130</v>
      </c>
      <c r="C73" s="81"/>
      <c r="D73" s="80"/>
      <c r="E73" s="119"/>
      <c r="F73" s="129">
        <f>'3. Income &amp; Expenditure Budget'!F79</f>
        <v>0</v>
      </c>
      <c r="G73" s="210"/>
      <c r="H73" s="210"/>
      <c r="I73" s="210"/>
      <c r="J73" s="210"/>
      <c r="K73" s="210"/>
      <c r="L73" s="210"/>
      <c r="M73" s="210"/>
      <c r="N73" s="210"/>
      <c r="O73" s="210"/>
      <c r="P73" s="210"/>
      <c r="Q73" s="210"/>
      <c r="R73" s="210"/>
    </row>
    <row r="74" spans="1:18" x14ac:dyDescent="0.25">
      <c r="A74" s="105">
        <v>3800</v>
      </c>
      <c r="B74" s="97" t="s">
        <v>10</v>
      </c>
      <c r="C74" s="81"/>
      <c r="D74" s="80"/>
      <c r="E74" s="119"/>
      <c r="F74" s="129">
        <f>'3. Income &amp; Expenditure Budget'!F80</f>
        <v>0</v>
      </c>
      <c r="G74" s="210"/>
      <c r="H74" s="210"/>
      <c r="I74" s="210"/>
      <c r="J74" s="210"/>
      <c r="K74" s="210"/>
      <c r="L74" s="210"/>
      <c r="M74" s="210"/>
      <c r="N74" s="210"/>
      <c r="O74" s="210"/>
      <c r="P74" s="210"/>
      <c r="Q74" s="210"/>
      <c r="R74" s="210"/>
    </row>
    <row r="75" spans="1:18" x14ac:dyDescent="0.25">
      <c r="A75" s="107">
        <v>3850</v>
      </c>
      <c r="B75" s="97" t="s">
        <v>9</v>
      </c>
      <c r="C75" s="82"/>
      <c r="D75" s="83"/>
      <c r="E75" s="121"/>
      <c r="F75" s="129">
        <f>'3. Income &amp; Expenditure Budget'!F81</f>
        <v>0</v>
      </c>
      <c r="G75" s="210"/>
      <c r="H75" s="210"/>
      <c r="I75" s="210"/>
      <c r="J75" s="210"/>
      <c r="K75" s="210"/>
      <c r="L75" s="210"/>
      <c r="M75" s="210"/>
      <c r="N75" s="210"/>
      <c r="O75" s="210"/>
      <c r="P75" s="210"/>
      <c r="Q75" s="210"/>
      <c r="R75" s="210"/>
    </row>
    <row r="76" spans="1:18" x14ac:dyDescent="0.25">
      <c r="A76" s="107">
        <v>3851</v>
      </c>
      <c r="B76" s="97" t="s">
        <v>120</v>
      </c>
      <c r="C76" s="82"/>
      <c r="D76" s="83"/>
      <c r="E76" s="121"/>
      <c r="F76" s="129">
        <f>'3. Income &amp; Expenditure Budget'!F82</f>
        <v>0</v>
      </c>
      <c r="G76" s="210"/>
      <c r="H76" s="210"/>
      <c r="I76" s="210"/>
      <c r="J76" s="210"/>
      <c r="K76" s="210"/>
      <c r="L76" s="210"/>
      <c r="M76" s="210"/>
      <c r="N76" s="210"/>
      <c r="O76" s="210"/>
      <c r="P76" s="210"/>
      <c r="Q76" s="210"/>
      <c r="R76" s="210"/>
    </row>
    <row r="77" spans="1:18" x14ac:dyDescent="0.25">
      <c r="A77" s="107">
        <v>3852</v>
      </c>
      <c r="B77" s="97" t="s">
        <v>279</v>
      </c>
      <c r="C77" s="82"/>
      <c r="D77" s="83"/>
      <c r="E77" s="121"/>
      <c r="F77" s="129">
        <f>'3. Income &amp; Expenditure Budget'!F83</f>
        <v>0</v>
      </c>
      <c r="G77" s="210"/>
      <c r="H77" s="210"/>
      <c r="I77" s="210"/>
      <c r="J77" s="210"/>
      <c r="K77" s="210"/>
      <c r="L77" s="210"/>
      <c r="M77" s="210"/>
      <c r="N77" s="210"/>
      <c r="O77" s="210"/>
      <c r="P77" s="210"/>
      <c r="Q77" s="210"/>
      <c r="R77" s="210"/>
    </row>
    <row r="78" spans="1:18" ht="15.75" thickBot="1" x14ac:dyDescent="0.3">
      <c r="A78" s="107">
        <v>3853</v>
      </c>
      <c r="B78" s="97" t="s">
        <v>280</v>
      </c>
      <c r="C78" s="82"/>
      <c r="D78" s="83"/>
      <c r="E78" s="121"/>
      <c r="F78" s="129">
        <f>'3. Income &amp; Expenditure Budget'!F84</f>
        <v>0</v>
      </c>
      <c r="G78" s="210"/>
      <c r="H78" s="210"/>
      <c r="I78" s="210"/>
      <c r="J78" s="210"/>
      <c r="K78" s="210"/>
      <c r="L78" s="210"/>
      <c r="M78" s="210"/>
      <c r="N78" s="210"/>
      <c r="O78" s="210"/>
      <c r="P78" s="210"/>
      <c r="Q78" s="210"/>
      <c r="R78" s="210"/>
    </row>
    <row r="79" spans="1:18" ht="15.75" thickBot="1" x14ac:dyDescent="0.3">
      <c r="A79" s="116" t="s">
        <v>70</v>
      </c>
      <c r="B79" s="115"/>
      <c r="C79" s="112"/>
      <c r="D79" s="112"/>
      <c r="E79" s="113"/>
      <c r="F79" s="134">
        <f t="shared" ref="F79:R79" si="3">SUM(F71:F78)</f>
        <v>0</v>
      </c>
      <c r="G79" s="246">
        <f t="shared" si="3"/>
        <v>0</v>
      </c>
      <c r="H79" s="246">
        <f t="shared" si="3"/>
        <v>0</v>
      </c>
      <c r="I79" s="246">
        <f t="shared" si="3"/>
        <v>0</v>
      </c>
      <c r="J79" s="246">
        <f t="shared" si="3"/>
        <v>0</v>
      </c>
      <c r="K79" s="246">
        <f t="shared" si="3"/>
        <v>0</v>
      </c>
      <c r="L79" s="246">
        <f t="shared" si="3"/>
        <v>0</v>
      </c>
      <c r="M79" s="246">
        <f t="shared" si="3"/>
        <v>0</v>
      </c>
      <c r="N79" s="246">
        <f t="shared" si="3"/>
        <v>0</v>
      </c>
      <c r="O79" s="246">
        <f t="shared" si="3"/>
        <v>0</v>
      </c>
      <c r="P79" s="246">
        <f t="shared" si="3"/>
        <v>0</v>
      </c>
      <c r="Q79" s="246">
        <f t="shared" si="3"/>
        <v>0</v>
      </c>
      <c r="R79" s="246">
        <f t="shared" si="3"/>
        <v>0</v>
      </c>
    </row>
    <row r="80" spans="1:18" ht="15.75" thickBot="1" x14ac:dyDescent="0.3">
      <c r="A80" s="108"/>
      <c r="B80" s="75" t="s">
        <v>52</v>
      </c>
      <c r="D80" s="13"/>
      <c r="E80" s="13"/>
      <c r="F80" s="126"/>
      <c r="G80" s="210"/>
      <c r="H80" s="210"/>
      <c r="I80" s="210"/>
      <c r="J80" s="210"/>
      <c r="K80" s="210"/>
      <c r="L80" s="210"/>
      <c r="M80" s="210"/>
      <c r="N80" s="210"/>
      <c r="O80" s="210"/>
      <c r="P80" s="210"/>
      <c r="Q80" s="210"/>
      <c r="R80" s="210"/>
    </row>
    <row r="81" spans="1:18" ht="15.75" thickBot="1" x14ac:dyDescent="0.3">
      <c r="A81" s="116"/>
      <c r="B81" s="115" t="s">
        <v>11</v>
      </c>
      <c r="C81" s="112"/>
      <c r="D81" s="112"/>
      <c r="E81" s="113"/>
      <c r="F81" s="134">
        <f t="shared" ref="F81:R81" si="4">F79+F68+F38+F32</f>
        <v>406938.5</v>
      </c>
      <c r="G81" s="134">
        <f t="shared" si="4"/>
        <v>0</v>
      </c>
      <c r="H81" s="134">
        <f t="shared" si="4"/>
        <v>0</v>
      </c>
      <c r="I81" s="134">
        <f t="shared" si="4"/>
        <v>0</v>
      </c>
      <c r="J81" s="134">
        <f t="shared" si="4"/>
        <v>0</v>
      </c>
      <c r="K81" s="134">
        <f t="shared" si="4"/>
        <v>0</v>
      </c>
      <c r="L81" s="134">
        <f t="shared" si="4"/>
        <v>0</v>
      </c>
      <c r="M81" s="134">
        <f t="shared" si="4"/>
        <v>0</v>
      </c>
      <c r="N81" s="134">
        <f t="shared" si="4"/>
        <v>0</v>
      </c>
      <c r="O81" s="134">
        <f t="shared" si="4"/>
        <v>0</v>
      </c>
      <c r="P81" s="134">
        <f t="shared" si="4"/>
        <v>0</v>
      </c>
      <c r="Q81" s="134">
        <f t="shared" si="4"/>
        <v>0</v>
      </c>
      <c r="R81" s="134">
        <f t="shared" si="4"/>
        <v>0</v>
      </c>
    </row>
    <row r="82" spans="1:18" x14ac:dyDescent="0.25">
      <c r="A82" s="158"/>
      <c r="B82" s="145"/>
      <c r="C82" s="145"/>
      <c r="D82" s="145"/>
      <c r="E82" s="144"/>
      <c r="F82" s="159"/>
      <c r="G82" s="213"/>
      <c r="H82" s="213"/>
      <c r="I82" s="213"/>
      <c r="J82" s="213"/>
      <c r="K82" s="213"/>
      <c r="L82" s="213"/>
      <c r="M82" s="213"/>
      <c r="N82" s="213"/>
      <c r="O82" s="213"/>
      <c r="P82" s="213"/>
      <c r="Q82" s="213"/>
      <c r="R82" s="213"/>
    </row>
    <row r="83" spans="1:18" ht="15.75" thickBot="1" x14ac:dyDescent="0.3">
      <c r="A83" s="146"/>
      <c r="B83" s="147" t="s">
        <v>52</v>
      </c>
      <c r="C83" s="148"/>
      <c r="D83" s="149"/>
      <c r="E83" s="149"/>
      <c r="F83" s="150"/>
      <c r="G83" s="210"/>
      <c r="H83" s="210"/>
      <c r="I83" s="210"/>
      <c r="J83" s="210"/>
      <c r="K83" s="210"/>
      <c r="L83" s="210"/>
      <c r="M83" s="210"/>
      <c r="N83" s="210"/>
      <c r="O83" s="210"/>
      <c r="P83" s="210"/>
      <c r="Q83" s="210"/>
      <c r="R83" s="210"/>
    </row>
    <row r="84" spans="1:18" ht="19.5" thickBot="1" x14ac:dyDescent="0.35">
      <c r="A84" s="153"/>
      <c r="B84" s="161" t="s">
        <v>12</v>
      </c>
      <c r="C84" s="80"/>
      <c r="D84" s="119"/>
      <c r="E84" s="119"/>
      <c r="F84" s="151"/>
      <c r="G84" s="210"/>
      <c r="H84" s="210"/>
      <c r="I84" s="210"/>
      <c r="J84" s="210"/>
      <c r="K84" s="210"/>
      <c r="L84" s="210"/>
      <c r="M84" s="210"/>
      <c r="N84" s="210"/>
      <c r="O84" s="210"/>
      <c r="P84" s="210"/>
      <c r="Q84" s="210"/>
      <c r="R84" s="210"/>
    </row>
    <row r="85" spans="1:18" ht="15.75" thickBot="1" x14ac:dyDescent="0.3">
      <c r="A85" s="108"/>
      <c r="B85" s="82"/>
      <c r="C85" s="83"/>
      <c r="D85" s="121"/>
      <c r="E85" s="121"/>
      <c r="F85" s="152"/>
      <c r="G85" s="210"/>
      <c r="H85" s="210"/>
      <c r="I85" s="210"/>
      <c r="J85" s="210"/>
      <c r="K85" s="210"/>
      <c r="L85" s="210"/>
      <c r="M85" s="210"/>
      <c r="N85" s="210"/>
      <c r="O85" s="210"/>
      <c r="P85" s="210"/>
      <c r="Q85" s="210"/>
      <c r="R85" s="210"/>
    </row>
    <row r="86" spans="1:18" ht="15.75" thickBot="1" x14ac:dyDescent="0.3">
      <c r="A86" s="162" t="s">
        <v>71</v>
      </c>
      <c r="B86" s="163"/>
      <c r="C86" s="163"/>
      <c r="D86" s="163"/>
      <c r="E86" s="163"/>
      <c r="F86" s="164"/>
      <c r="G86" s="210"/>
      <c r="H86" s="210"/>
      <c r="I86" s="210"/>
      <c r="J86" s="210"/>
      <c r="K86" s="210"/>
      <c r="L86" s="210"/>
      <c r="M86" s="210"/>
      <c r="N86" s="210"/>
      <c r="O86" s="210"/>
      <c r="P86" s="210"/>
      <c r="Q86" s="210"/>
      <c r="R86" s="210"/>
    </row>
    <row r="87" spans="1:18" x14ac:dyDescent="0.25">
      <c r="A87" s="111">
        <v>4110</v>
      </c>
      <c r="B87" s="97" t="s">
        <v>281</v>
      </c>
      <c r="C87" s="84"/>
      <c r="D87" s="79"/>
      <c r="E87" s="118"/>
      <c r="F87" s="127">
        <f>'3. Income &amp; Expenditure Budget'!F93</f>
        <v>0</v>
      </c>
      <c r="G87" s="210"/>
      <c r="H87" s="210"/>
      <c r="I87" s="210"/>
      <c r="J87" s="210"/>
      <c r="K87" s="210"/>
      <c r="L87" s="210"/>
      <c r="M87" s="210"/>
      <c r="N87" s="210"/>
      <c r="O87" s="210"/>
      <c r="P87" s="210"/>
      <c r="Q87" s="210"/>
      <c r="R87" s="210"/>
    </row>
    <row r="88" spans="1:18" x14ac:dyDescent="0.25">
      <c r="A88" s="111">
        <v>4111</v>
      </c>
      <c r="B88" s="97" t="s">
        <v>282</v>
      </c>
      <c r="C88" s="81"/>
      <c r="D88" s="80"/>
      <c r="E88" s="119"/>
      <c r="F88" s="127">
        <f>'3. Income &amp; Expenditure Budget'!F94</f>
        <v>0</v>
      </c>
      <c r="G88" s="210"/>
      <c r="H88" s="210"/>
      <c r="I88" s="210"/>
      <c r="J88" s="210"/>
      <c r="K88" s="210"/>
      <c r="L88" s="210"/>
      <c r="M88" s="210"/>
      <c r="N88" s="210"/>
      <c r="O88" s="210"/>
      <c r="P88" s="210"/>
      <c r="Q88" s="210"/>
      <c r="R88" s="210"/>
    </row>
    <row r="89" spans="1:18" x14ac:dyDescent="0.25">
      <c r="A89" s="111">
        <v>4112</v>
      </c>
      <c r="B89" s="97" t="s">
        <v>145</v>
      </c>
      <c r="C89" s="81"/>
      <c r="D89" s="80"/>
      <c r="E89" s="119"/>
      <c r="F89" s="127">
        <f>'3. Income &amp; Expenditure Budget'!F95</f>
        <v>0</v>
      </c>
      <c r="G89" s="210"/>
      <c r="H89" s="210"/>
      <c r="I89" s="210"/>
      <c r="J89" s="210"/>
      <c r="K89" s="210"/>
      <c r="L89" s="210"/>
      <c r="M89" s="210"/>
      <c r="N89" s="210"/>
      <c r="O89" s="210"/>
      <c r="P89" s="210"/>
      <c r="Q89" s="210"/>
      <c r="R89" s="210"/>
    </row>
    <row r="90" spans="1:18" x14ac:dyDescent="0.25">
      <c r="A90" s="111">
        <v>4150</v>
      </c>
      <c r="B90" s="97" t="s">
        <v>283</v>
      </c>
      <c r="C90" s="81"/>
      <c r="D90" s="80"/>
      <c r="E90" s="119"/>
      <c r="F90" s="127">
        <f>'3. Income &amp; Expenditure Budget'!F96</f>
        <v>20874</v>
      </c>
      <c r="G90" s="210"/>
      <c r="H90" s="210"/>
      <c r="I90" s="210"/>
      <c r="J90" s="210"/>
      <c r="K90" s="210"/>
      <c r="L90" s="210"/>
      <c r="M90" s="210"/>
      <c r="N90" s="210"/>
      <c r="O90" s="210"/>
      <c r="P90" s="210"/>
      <c r="Q90" s="210"/>
      <c r="R90" s="210"/>
    </row>
    <row r="91" spans="1:18" x14ac:dyDescent="0.25">
      <c r="A91" s="111">
        <v>4155</v>
      </c>
      <c r="B91" s="97" t="s">
        <v>284</v>
      </c>
      <c r="C91" s="81"/>
      <c r="D91" s="80"/>
      <c r="E91" s="119"/>
      <c r="F91" s="127">
        <f>'3. Income &amp; Expenditure Budget'!F97</f>
        <v>0</v>
      </c>
      <c r="G91" s="210"/>
      <c r="H91" s="210"/>
      <c r="I91" s="210"/>
      <c r="J91" s="210"/>
      <c r="K91" s="210"/>
      <c r="L91" s="210"/>
      <c r="M91" s="210"/>
      <c r="N91" s="210"/>
      <c r="O91" s="210"/>
      <c r="P91" s="210"/>
      <c r="Q91" s="210"/>
      <c r="R91" s="210"/>
    </row>
    <row r="92" spans="1:18" x14ac:dyDescent="0.25">
      <c r="A92" s="111">
        <v>4170</v>
      </c>
      <c r="B92" s="97" t="s">
        <v>233</v>
      </c>
      <c r="C92" s="81"/>
      <c r="D92" s="80"/>
      <c r="E92" s="119"/>
      <c r="F92" s="127">
        <f>'3. Income &amp; Expenditure Budget'!F98</f>
        <v>0</v>
      </c>
      <c r="G92" s="210"/>
      <c r="H92" s="210"/>
      <c r="I92" s="210"/>
      <c r="J92" s="210"/>
      <c r="K92" s="210"/>
      <c r="L92" s="210"/>
      <c r="M92" s="210"/>
      <c r="N92" s="210"/>
      <c r="O92" s="210"/>
      <c r="P92" s="210"/>
      <c r="Q92" s="210"/>
      <c r="R92" s="210"/>
    </row>
    <row r="93" spans="1:18" x14ac:dyDescent="0.25">
      <c r="A93" s="111">
        <v>4180</v>
      </c>
      <c r="B93" s="97" t="s">
        <v>144</v>
      </c>
      <c r="C93" s="81"/>
      <c r="D93" s="80"/>
      <c r="E93" s="119"/>
      <c r="F93" s="127">
        <f>'3. Income &amp; Expenditure Budget'!F99</f>
        <v>0</v>
      </c>
      <c r="G93" s="210"/>
      <c r="H93" s="210"/>
      <c r="I93" s="210"/>
      <c r="J93" s="210"/>
      <c r="K93" s="210"/>
      <c r="L93" s="210"/>
      <c r="M93" s="210"/>
      <c r="N93" s="210"/>
      <c r="O93" s="210"/>
      <c r="P93" s="210"/>
      <c r="Q93" s="210"/>
      <c r="R93" s="210"/>
    </row>
    <row r="94" spans="1:18" x14ac:dyDescent="0.25">
      <c r="A94" s="111">
        <v>4181</v>
      </c>
      <c r="B94" s="97" t="s">
        <v>168</v>
      </c>
      <c r="C94" s="81"/>
      <c r="D94" s="80"/>
      <c r="E94" s="119"/>
      <c r="F94" s="127">
        <f>'3. Income &amp; Expenditure Budget'!F100</f>
        <v>0</v>
      </c>
      <c r="G94" s="210"/>
      <c r="H94" s="210"/>
      <c r="I94" s="210"/>
      <c r="J94" s="210"/>
      <c r="K94" s="210"/>
      <c r="L94" s="210"/>
      <c r="M94" s="210"/>
      <c r="N94" s="210"/>
      <c r="O94" s="210"/>
      <c r="P94" s="210"/>
      <c r="Q94" s="210"/>
      <c r="R94" s="210"/>
    </row>
    <row r="95" spans="1:18" x14ac:dyDescent="0.25">
      <c r="A95" s="111">
        <v>4190</v>
      </c>
      <c r="B95" s="97" t="s">
        <v>285</v>
      </c>
      <c r="C95" s="81"/>
      <c r="D95" s="80"/>
      <c r="E95" s="119"/>
      <c r="F95" s="127">
        <f>'3. Income &amp; Expenditure Budget'!F101</f>
        <v>0</v>
      </c>
      <c r="G95" s="210"/>
      <c r="H95" s="210"/>
      <c r="I95" s="210"/>
      <c r="J95" s="210"/>
      <c r="K95" s="210"/>
      <c r="L95" s="210"/>
      <c r="M95" s="210"/>
      <c r="N95" s="210"/>
      <c r="O95" s="210"/>
      <c r="P95" s="210"/>
      <c r="Q95" s="210"/>
      <c r="R95" s="210"/>
    </row>
    <row r="96" spans="1:18" x14ac:dyDescent="0.25">
      <c r="A96" s="111">
        <v>4196</v>
      </c>
      <c r="B96" s="97" t="s">
        <v>286</v>
      </c>
      <c r="C96" s="82"/>
      <c r="D96" s="83"/>
      <c r="E96" s="121"/>
      <c r="F96" s="127">
        <f>'3. Income &amp; Expenditure Budget'!F102</f>
        <v>0</v>
      </c>
      <c r="G96" s="210"/>
      <c r="H96" s="210"/>
      <c r="I96" s="210"/>
      <c r="J96" s="210"/>
      <c r="K96" s="210"/>
      <c r="L96" s="210"/>
      <c r="M96" s="210"/>
      <c r="N96" s="210"/>
      <c r="O96" s="210"/>
      <c r="P96" s="210"/>
      <c r="Q96" s="210"/>
      <c r="R96" s="210"/>
    </row>
    <row r="97" spans="1:18" x14ac:dyDescent="0.25">
      <c r="A97" s="350">
        <v>4198</v>
      </c>
      <c r="B97" s="97" t="s">
        <v>169</v>
      </c>
      <c r="C97" s="280"/>
      <c r="D97" s="271"/>
      <c r="E97" s="271"/>
      <c r="F97" s="281">
        <f>'3. Income &amp; Expenditure Budget'!F103</f>
        <v>0</v>
      </c>
      <c r="G97" s="210"/>
      <c r="H97" s="210"/>
      <c r="I97" s="210"/>
      <c r="J97" s="210"/>
      <c r="K97" s="210"/>
      <c r="L97" s="210"/>
      <c r="M97" s="210"/>
      <c r="N97" s="210"/>
      <c r="O97" s="210"/>
      <c r="P97" s="210"/>
      <c r="Q97" s="210"/>
      <c r="R97" s="210"/>
    </row>
    <row r="98" spans="1:18" ht="15.75" thickBot="1" x14ac:dyDescent="0.3">
      <c r="A98" s="352">
        <v>4199</v>
      </c>
      <c r="B98" s="291" t="s">
        <v>170</v>
      </c>
      <c r="C98" s="280"/>
      <c r="D98" s="271"/>
      <c r="E98" s="271"/>
      <c r="F98" s="281">
        <f>'3. Income &amp; Expenditure Budget'!F104</f>
        <v>0</v>
      </c>
      <c r="G98" s="210"/>
      <c r="H98" s="210"/>
      <c r="I98" s="210"/>
      <c r="J98" s="210"/>
      <c r="K98" s="210"/>
      <c r="L98" s="210"/>
      <c r="M98" s="210"/>
      <c r="N98" s="210"/>
      <c r="O98" s="210"/>
      <c r="P98" s="210"/>
      <c r="Q98" s="210"/>
      <c r="R98" s="210"/>
    </row>
    <row r="99" spans="1:18" ht="15.75" thickBot="1" x14ac:dyDescent="0.3">
      <c r="A99" s="162" t="s">
        <v>80</v>
      </c>
      <c r="B99" s="163"/>
      <c r="C99" s="163"/>
      <c r="D99" s="163"/>
      <c r="E99" s="163"/>
      <c r="F99" s="208">
        <f t="shared" ref="F99:R99" si="5">SUM(F87:F96)</f>
        <v>20874</v>
      </c>
      <c r="G99" s="208">
        <f t="shared" si="5"/>
        <v>0</v>
      </c>
      <c r="H99" s="208">
        <f t="shared" si="5"/>
        <v>0</v>
      </c>
      <c r="I99" s="208">
        <f t="shared" si="5"/>
        <v>0</v>
      </c>
      <c r="J99" s="208">
        <f t="shared" si="5"/>
        <v>0</v>
      </c>
      <c r="K99" s="208">
        <f t="shared" si="5"/>
        <v>0</v>
      </c>
      <c r="L99" s="208">
        <f t="shared" si="5"/>
        <v>0</v>
      </c>
      <c r="M99" s="208">
        <f t="shared" si="5"/>
        <v>0</v>
      </c>
      <c r="N99" s="208">
        <f t="shared" si="5"/>
        <v>0</v>
      </c>
      <c r="O99" s="208">
        <f t="shared" si="5"/>
        <v>0</v>
      </c>
      <c r="P99" s="208">
        <f t="shared" si="5"/>
        <v>0</v>
      </c>
      <c r="Q99" s="208">
        <f t="shared" si="5"/>
        <v>0</v>
      </c>
      <c r="R99" s="208">
        <f t="shared" si="5"/>
        <v>0</v>
      </c>
    </row>
    <row r="100" spans="1:18" ht="15.75" thickBot="1" x14ac:dyDescent="0.3">
      <c r="A100" s="108"/>
      <c r="B100" s="75" t="s">
        <v>52</v>
      </c>
      <c r="D100" s="13"/>
      <c r="E100" s="13"/>
      <c r="F100" s="126"/>
      <c r="G100" s="210"/>
      <c r="H100" s="210"/>
      <c r="I100" s="210"/>
      <c r="J100" s="210"/>
      <c r="K100" s="210"/>
      <c r="L100" s="210"/>
      <c r="M100" s="210"/>
      <c r="N100" s="210"/>
      <c r="O100" s="210"/>
      <c r="P100" s="210"/>
      <c r="Q100" s="210"/>
      <c r="R100" s="210"/>
    </row>
    <row r="101" spans="1:18" ht="15.75" thickBot="1" x14ac:dyDescent="0.3">
      <c r="A101" s="162" t="s">
        <v>72</v>
      </c>
      <c r="B101" s="163"/>
      <c r="C101" s="163"/>
      <c r="D101" s="163"/>
      <c r="E101" s="163"/>
      <c r="F101" s="164"/>
      <c r="G101" s="210"/>
      <c r="H101" s="210"/>
      <c r="I101" s="210"/>
      <c r="J101" s="210"/>
      <c r="K101" s="210"/>
      <c r="L101" s="210"/>
      <c r="M101" s="210"/>
      <c r="N101" s="210"/>
      <c r="O101" s="210"/>
      <c r="P101" s="210"/>
      <c r="Q101" s="210"/>
      <c r="R101" s="210"/>
    </row>
    <row r="102" spans="1:18" x14ac:dyDescent="0.25">
      <c r="A102" s="253">
        <v>4310</v>
      </c>
      <c r="B102" s="97" t="s">
        <v>287</v>
      </c>
      <c r="C102" s="81"/>
      <c r="D102" s="80"/>
      <c r="E102" s="119"/>
      <c r="F102" s="131">
        <f>'3. Income &amp; Expenditure Budget'!F108</f>
        <v>0</v>
      </c>
      <c r="G102" s="210"/>
      <c r="H102" s="210"/>
      <c r="I102" s="210"/>
      <c r="J102" s="210"/>
      <c r="K102" s="210"/>
      <c r="L102" s="210"/>
      <c r="M102" s="210"/>
      <c r="N102" s="210"/>
      <c r="O102" s="210"/>
      <c r="P102" s="210"/>
      <c r="Q102" s="210"/>
      <c r="R102" s="210"/>
    </row>
    <row r="103" spans="1:18" x14ac:dyDescent="0.25">
      <c r="A103" s="111">
        <v>4315</v>
      </c>
      <c r="B103" s="97" t="s">
        <v>288</v>
      </c>
      <c r="C103" s="81"/>
      <c r="D103" s="80"/>
      <c r="E103" s="119"/>
      <c r="F103" s="131">
        <f>'3. Income &amp; Expenditure Budget'!F109</f>
        <v>0</v>
      </c>
      <c r="G103" s="210"/>
      <c r="H103" s="210"/>
      <c r="I103" s="210"/>
      <c r="J103" s="210"/>
      <c r="K103" s="210"/>
      <c r="L103" s="210"/>
      <c r="M103" s="210"/>
      <c r="N103" s="210"/>
      <c r="O103" s="210"/>
      <c r="P103" s="210"/>
      <c r="Q103" s="210"/>
      <c r="R103" s="210"/>
    </row>
    <row r="104" spans="1:18" x14ac:dyDescent="0.25">
      <c r="A104" s="105">
        <v>4330</v>
      </c>
      <c r="B104" s="97" t="s">
        <v>289</v>
      </c>
      <c r="C104" s="81"/>
      <c r="D104" s="80"/>
      <c r="E104" s="119"/>
      <c r="F104" s="131">
        <f>'3. Income &amp; Expenditure Budget'!F110</f>
        <v>0</v>
      </c>
      <c r="G104" s="210"/>
      <c r="H104" s="210"/>
      <c r="I104" s="210"/>
      <c r="J104" s="210"/>
      <c r="K104" s="210"/>
      <c r="L104" s="210"/>
      <c r="M104" s="210"/>
      <c r="N104" s="210"/>
      <c r="O104" s="210"/>
      <c r="P104" s="210"/>
      <c r="Q104" s="210"/>
      <c r="R104" s="210"/>
    </row>
    <row r="105" spans="1:18" x14ac:dyDescent="0.25">
      <c r="A105" s="105">
        <v>4350</v>
      </c>
      <c r="B105" s="97" t="s">
        <v>290</v>
      </c>
      <c r="C105" s="81"/>
      <c r="D105" s="80"/>
      <c r="E105" s="119"/>
      <c r="F105" s="131">
        <f>'3. Income &amp; Expenditure Budget'!F111</f>
        <v>0</v>
      </c>
      <c r="G105" s="210"/>
      <c r="H105" s="210"/>
      <c r="I105" s="210"/>
      <c r="J105" s="210"/>
      <c r="K105" s="210"/>
      <c r="L105" s="210"/>
      <c r="M105" s="210"/>
      <c r="N105" s="210"/>
      <c r="O105" s="210"/>
      <c r="P105" s="210"/>
      <c r="Q105" s="210"/>
      <c r="R105" s="210"/>
    </row>
    <row r="106" spans="1:18" x14ac:dyDescent="0.25">
      <c r="A106" s="105">
        <v>4370</v>
      </c>
      <c r="B106" s="97" t="s">
        <v>291</v>
      </c>
      <c r="C106" s="81"/>
      <c r="D106" s="80"/>
      <c r="E106" s="119"/>
      <c r="F106" s="131">
        <f>'3. Income &amp; Expenditure Budget'!F112</f>
        <v>0</v>
      </c>
      <c r="G106" s="210"/>
      <c r="H106" s="210"/>
      <c r="I106" s="210"/>
      <c r="J106" s="210"/>
      <c r="K106" s="210"/>
      <c r="L106" s="210"/>
      <c r="M106" s="210"/>
      <c r="N106" s="210"/>
      <c r="O106" s="210"/>
      <c r="P106" s="210"/>
      <c r="Q106" s="210"/>
      <c r="R106" s="210"/>
    </row>
    <row r="107" spans="1:18" x14ac:dyDescent="0.25">
      <c r="A107" s="105">
        <v>4390</v>
      </c>
      <c r="B107" s="97" t="s">
        <v>292</v>
      </c>
      <c r="C107" s="81"/>
      <c r="D107" s="80"/>
      <c r="E107" s="119"/>
      <c r="F107" s="131">
        <f>'3. Income &amp; Expenditure Budget'!F113</f>
        <v>0</v>
      </c>
      <c r="G107" s="210"/>
      <c r="H107" s="210"/>
      <c r="I107" s="210"/>
      <c r="J107" s="210"/>
      <c r="K107" s="210"/>
      <c r="L107" s="210"/>
      <c r="M107" s="210"/>
      <c r="N107" s="210"/>
      <c r="O107" s="210"/>
      <c r="P107" s="210"/>
      <c r="Q107" s="210"/>
      <c r="R107" s="210"/>
    </row>
    <row r="108" spans="1:18" x14ac:dyDescent="0.25">
      <c r="A108" s="105">
        <v>4410</v>
      </c>
      <c r="B108" s="97" t="s">
        <v>293</v>
      </c>
      <c r="C108" s="81"/>
      <c r="D108" s="80"/>
      <c r="E108" s="119"/>
      <c r="F108" s="131">
        <f>'3. Income &amp; Expenditure Budget'!F114</f>
        <v>0</v>
      </c>
      <c r="G108" s="210"/>
      <c r="H108" s="210"/>
      <c r="I108" s="210"/>
      <c r="J108" s="210"/>
      <c r="K108" s="210"/>
      <c r="L108" s="210"/>
      <c r="M108" s="210"/>
      <c r="N108" s="210"/>
      <c r="O108" s="210"/>
      <c r="P108" s="210"/>
      <c r="Q108" s="210"/>
      <c r="R108" s="210"/>
    </row>
    <row r="109" spans="1:18" x14ac:dyDescent="0.25">
      <c r="A109" s="105">
        <v>4420</v>
      </c>
      <c r="B109" s="97" t="s">
        <v>171</v>
      </c>
      <c r="C109" s="81"/>
      <c r="D109" s="80"/>
      <c r="E109" s="119"/>
      <c r="F109" s="131">
        <f>'3. Income &amp; Expenditure Budget'!F124</f>
        <v>0</v>
      </c>
      <c r="G109" s="210"/>
      <c r="H109" s="210"/>
      <c r="I109" s="210"/>
      <c r="J109" s="210"/>
      <c r="K109" s="210"/>
      <c r="L109" s="210"/>
      <c r="M109" s="210"/>
      <c r="N109" s="210"/>
      <c r="O109" s="210"/>
      <c r="P109" s="210"/>
      <c r="Q109" s="210"/>
      <c r="R109" s="210"/>
    </row>
    <row r="110" spans="1:18" x14ac:dyDescent="0.25">
      <c r="A110" s="105">
        <v>4430</v>
      </c>
      <c r="B110" s="97" t="s">
        <v>294</v>
      </c>
      <c r="C110" s="81"/>
      <c r="D110" s="80"/>
      <c r="E110" s="119"/>
      <c r="F110" s="131">
        <f>'3. Income &amp; Expenditure Budget'!F116</f>
        <v>0</v>
      </c>
      <c r="G110" s="210"/>
      <c r="H110" s="210"/>
      <c r="I110" s="210"/>
      <c r="J110" s="210"/>
      <c r="K110" s="210"/>
      <c r="L110" s="210"/>
      <c r="M110" s="210"/>
      <c r="N110" s="210"/>
      <c r="O110" s="210"/>
      <c r="P110" s="210"/>
      <c r="Q110" s="210"/>
      <c r="R110" s="210"/>
    </row>
    <row r="111" spans="1:18" x14ac:dyDescent="0.25">
      <c r="A111" s="105">
        <v>4450</v>
      </c>
      <c r="B111" s="97" t="s">
        <v>295</v>
      </c>
      <c r="C111" s="81"/>
      <c r="D111" s="80"/>
      <c r="E111" s="119"/>
      <c r="F111" s="131">
        <f>'3. Income &amp; Expenditure Budget'!F117</f>
        <v>0</v>
      </c>
      <c r="G111" s="210"/>
      <c r="H111" s="210"/>
      <c r="I111" s="210"/>
      <c r="J111" s="210"/>
      <c r="K111" s="210"/>
      <c r="L111" s="210"/>
      <c r="M111" s="210"/>
      <c r="N111" s="210"/>
      <c r="O111" s="210"/>
      <c r="P111" s="210"/>
      <c r="Q111" s="210"/>
      <c r="R111" s="210"/>
    </row>
    <row r="112" spans="1:18" x14ac:dyDescent="0.25">
      <c r="A112" s="105">
        <v>4470</v>
      </c>
      <c r="B112" s="97" t="s">
        <v>296</v>
      </c>
      <c r="C112" s="81"/>
      <c r="D112" s="80"/>
      <c r="E112" s="119"/>
      <c r="F112" s="131">
        <f>'3. Income &amp; Expenditure Budget'!F118</f>
        <v>0</v>
      </c>
      <c r="G112" s="210"/>
      <c r="H112" s="210"/>
      <c r="I112" s="210"/>
      <c r="J112" s="210"/>
      <c r="K112" s="210"/>
      <c r="L112" s="210"/>
      <c r="M112" s="210"/>
      <c r="N112" s="210"/>
      <c r="O112" s="210"/>
      <c r="P112" s="210"/>
      <c r="Q112" s="210"/>
      <c r="R112" s="210"/>
    </row>
    <row r="113" spans="1:18" x14ac:dyDescent="0.25">
      <c r="A113" s="105">
        <v>4490</v>
      </c>
      <c r="B113" s="97" t="s">
        <v>297</v>
      </c>
      <c r="C113" s="81"/>
      <c r="D113" s="80"/>
      <c r="E113" s="119"/>
      <c r="F113" s="131">
        <f>'3. Income &amp; Expenditure Budget'!F119</f>
        <v>0</v>
      </c>
      <c r="G113" s="210"/>
      <c r="H113" s="210"/>
      <c r="I113" s="210"/>
      <c r="J113" s="210"/>
      <c r="K113" s="210"/>
      <c r="L113" s="210"/>
      <c r="M113" s="210"/>
      <c r="N113" s="210"/>
      <c r="O113" s="210"/>
      <c r="P113" s="210"/>
      <c r="Q113" s="210"/>
      <c r="R113" s="210"/>
    </row>
    <row r="114" spans="1:18" x14ac:dyDescent="0.25">
      <c r="A114" s="105">
        <v>4550</v>
      </c>
      <c r="B114" s="97" t="s">
        <v>298</v>
      </c>
      <c r="C114" s="81"/>
      <c r="D114" s="80"/>
      <c r="E114" s="119"/>
      <c r="F114" s="131">
        <f>'3. Income &amp; Expenditure Budget'!F120</f>
        <v>0</v>
      </c>
      <c r="G114" s="210"/>
      <c r="H114" s="210"/>
      <c r="I114" s="210"/>
      <c r="J114" s="210"/>
      <c r="K114" s="210"/>
      <c r="L114" s="210"/>
      <c r="M114" s="210"/>
      <c r="N114" s="210"/>
      <c r="O114" s="210"/>
      <c r="P114" s="210"/>
      <c r="Q114" s="210"/>
      <c r="R114" s="210"/>
    </row>
    <row r="115" spans="1:18" x14ac:dyDescent="0.25">
      <c r="A115" s="105">
        <v>4570</v>
      </c>
      <c r="B115" s="97" t="s">
        <v>299</v>
      </c>
      <c r="C115" s="81"/>
      <c r="D115" s="80"/>
      <c r="E115" s="119"/>
      <c r="F115" s="131">
        <f>'3. Income &amp; Expenditure Budget'!F121</f>
        <v>0</v>
      </c>
      <c r="G115" s="210"/>
      <c r="H115" s="210"/>
      <c r="I115" s="210"/>
      <c r="J115" s="210"/>
      <c r="K115" s="210"/>
      <c r="L115" s="210"/>
      <c r="M115" s="210"/>
      <c r="N115" s="210"/>
      <c r="O115" s="210"/>
      <c r="P115" s="210"/>
      <c r="Q115" s="210"/>
      <c r="R115" s="210"/>
    </row>
    <row r="116" spans="1:18" x14ac:dyDescent="0.25">
      <c r="A116" s="105">
        <v>4590</v>
      </c>
      <c r="B116" s="97" t="s">
        <v>300</v>
      </c>
      <c r="C116" s="81"/>
      <c r="D116" s="80"/>
      <c r="E116" s="119"/>
      <c r="F116" s="131">
        <f>'3. Income &amp; Expenditure Budget'!F122</f>
        <v>0</v>
      </c>
      <c r="G116" s="210"/>
      <c r="H116" s="210"/>
      <c r="I116" s="210"/>
      <c r="J116" s="210"/>
      <c r="K116" s="210"/>
      <c r="L116" s="210"/>
      <c r="M116" s="210"/>
      <c r="N116" s="210"/>
      <c r="O116" s="210"/>
      <c r="P116" s="210"/>
      <c r="Q116" s="210"/>
      <c r="R116" s="210"/>
    </row>
    <row r="117" spans="1:18" x14ac:dyDescent="0.25">
      <c r="A117" s="105">
        <v>4610</v>
      </c>
      <c r="B117" s="97" t="s">
        <v>301</v>
      </c>
      <c r="C117" s="81"/>
      <c r="D117" s="80"/>
      <c r="E117" s="119"/>
      <c r="F117" s="131">
        <f>'3. Income &amp; Expenditure Budget'!F123</f>
        <v>0</v>
      </c>
      <c r="G117" s="210"/>
      <c r="H117" s="210"/>
      <c r="I117" s="210"/>
      <c r="J117" s="210"/>
      <c r="K117" s="210"/>
      <c r="L117" s="210"/>
      <c r="M117" s="210"/>
      <c r="N117" s="210"/>
      <c r="O117" s="210"/>
      <c r="P117" s="210"/>
      <c r="Q117" s="210"/>
      <c r="R117" s="210"/>
    </row>
    <row r="118" spans="1:18" x14ac:dyDescent="0.25">
      <c r="A118" s="105">
        <v>4620</v>
      </c>
      <c r="B118" s="97" t="s">
        <v>302</v>
      </c>
      <c r="C118" s="81"/>
      <c r="D118" s="80"/>
      <c r="E118" s="119"/>
      <c r="F118" s="131">
        <f>'3. Income &amp; Expenditure Budget'!F124</f>
        <v>0</v>
      </c>
      <c r="G118" s="210"/>
      <c r="H118" s="210"/>
      <c r="I118" s="210"/>
      <c r="J118" s="210"/>
      <c r="K118" s="210"/>
      <c r="L118" s="210"/>
      <c r="M118" s="210"/>
      <c r="N118" s="210"/>
      <c r="O118" s="210"/>
      <c r="P118" s="210"/>
      <c r="Q118" s="210"/>
      <c r="R118" s="210"/>
    </row>
    <row r="119" spans="1:18" x14ac:dyDescent="0.25">
      <c r="A119" s="105">
        <v>4630</v>
      </c>
      <c r="B119" s="97" t="s">
        <v>303</v>
      </c>
      <c r="C119" s="81"/>
      <c r="D119" s="80"/>
      <c r="E119" s="119"/>
      <c r="F119" s="131">
        <f>'3. Income &amp; Expenditure Budget'!F125</f>
        <v>0</v>
      </c>
      <c r="G119" s="210"/>
      <c r="H119" s="210"/>
      <c r="I119" s="210"/>
      <c r="J119" s="210"/>
      <c r="K119" s="210"/>
      <c r="L119" s="210"/>
      <c r="M119" s="210"/>
      <c r="N119" s="210"/>
      <c r="O119" s="210"/>
      <c r="P119" s="210"/>
      <c r="Q119" s="210"/>
      <c r="R119" s="210"/>
    </row>
    <row r="120" spans="1:18" x14ac:dyDescent="0.25">
      <c r="A120" s="105">
        <v>4635</v>
      </c>
      <c r="B120" s="97" t="s">
        <v>172</v>
      </c>
      <c r="C120" s="81"/>
      <c r="D120" s="80"/>
      <c r="E120" s="119"/>
      <c r="F120" s="131">
        <f>'3. Income &amp; Expenditure Budget'!F126</f>
        <v>0</v>
      </c>
      <c r="G120" s="210"/>
      <c r="H120" s="210"/>
      <c r="I120" s="210"/>
      <c r="J120" s="210"/>
      <c r="K120" s="210"/>
      <c r="L120" s="210"/>
      <c r="M120" s="210"/>
      <c r="N120" s="210"/>
      <c r="O120" s="210"/>
      <c r="P120" s="210"/>
      <c r="Q120" s="210"/>
      <c r="R120" s="210"/>
    </row>
    <row r="121" spans="1:18" x14ac:dyDescent="0.25">
      <c r="A121" s="105">
        <v>4640</v>
      </c>
      <c r="B121" s="97" t="s">
        <v>304</v>
      </c>
      <c r="C121" s="81"/>
      <c r="D121" s="80"/>
      <c r="E121" s="119"/>
      <c r="F121" s="131">
        <f>'3. Income &amp; Expenditure Budget'!F127</f>
        <v>0</v>
      </c>
      <c r="G121" s="210"/>
      <c r="H121" s="210"/>
      <c r="I121" s="210"/>
      <c r="J121" s="210"/>
      <c r="K121" s="210"/>
      <c r="L121" s="210"/>
      <c r="M121" s="210"/>
      <c r="N121" s="210"/>
      <c r="O121" s="210"/>
      <c r="P121" s="210"/>
      <c r="Q121" s="210"/>
      <c r="R121" s="210"/>
    </row>
    <row r="122" spans="1:18" x14ac:dyDescent="0.25">
      <c r="A122" s="111">
        <v>4641</v>
      </c>
      <c r="B122" s="97" t="s">
        <v>305</v>
      </c>
      <c r="C122" s="81"/>
      <c r="D122" s="80"/>
      <c r="E122" s="119"/>
      <c r="F122" s="131">
        <f>'3. Income &amp; Expenditure Budget'!F128</f>
        <v>0</v>
      </c>
      <c r="G122" s="210"/>
      <c r="H122" s="210"/>
      <c r="I122" s="210"/>
      <c r="J122" s="210"/>
      <c r="K122" s="210"/>
      <c r="L122" s="210"/>
      <c r="M122" s="210"/>
      <c r="N122" s="210"/>
      <c r="O122" s="210"/>
      <c r="P122" s="210"/>
      <c r="Q122" s="210"/>
      <c r="R122" s="210"/>
    </row>
    <row r="123" spans="1:18" x14ac:dyDescent="0.25">
      <c r="A123" s="105">
        <v>4650</v>
      </c>
      <c r="B123" s="97" t="s">
        <v>306</v>
      </c>
      <c r="C123" s="81"/>
      <c r="D123" s="80"/>
      <c r="E123" s="119"/>
      <c r="F123" s="131">
        <f>'3. Income &amp; Expenditure Budget'!F129</f>
        <v>0</v>
      </c>
      <c r="G123" s="210"/>
      <c r="H123" s="210"/>
      <c r="I123" s="210"/>
      <c r="J123" s="210"/>
      <c r="K123" s="210"/>
      <c r="L123" s="210"/>
      <c r="M123" s="210"/>
      <c r="N123" s="210"/>
      <c r="O123" s="210"/>
      <c r="P123" s="210"/>
      <c r="Q123" s="210"/>
      <c r="R123" s="210"/>
    </row>
    <row r="124" spans="1:18" x14ac:dyDescent="0.25">
      <c r="A124" s="105">
        <v>4670</v>
      </c>
      <c r="B124" s="97" t="s">
        <v>307</v>
      </c>
      <c r="C124" s="81"/>
      <c r="D124" s="80"/>
      <c r="E124" s="119"/>
      <c r="F124" s="131">
        <f>'3. Income &amp; Expenditure Budget'!F130</f>
        <v>0</v>
      </c>
      <c r="G124" s="210"/>
      <c r="H124" s="210"/>
      <c r="I124" s="210"/>
      <c r="J124" s="210"/>
      <c r="K124" s="210"/>
      <c r="L124" s="210"/>
      <c r="M124" s="210"/>
      <c r="N124" s="210"/>
      <c r="O124" s="210"/>
      <c r="P124" s="210"/>
      <c r="Q124" s="210"/>
      <c r="R124" s="210"/>
    </row>
    <row r="125" spans="1:18" x14ac:dyDescent="0.25">
      <c r="A125" s="106">
        <v>4671</v>
      </c>
      <c r="B125" s="97" t="s">
        <v>135</v>
      </c>
      <c r="C125" s="81"/>
      <c r="D125" s="80"/>
      <c r="E125" s="119"/>
      <c r="F125" s="131">
        <f>'3. Income &amp; Expenditure Budget'!F131</f>
        <v>0</v>
      </c>
      <c r="G125" s="210"/>
      <c r="H125" s="210"/>
      <c r="I125" s="210"/>
      <c r="J125" s="210"/>
      <c r="K125" s="210"/>
      <c r="L125" s="210"/>
      <c r="M125" s="210"/>
      <c r="N125" s="210"/>
      <c r="O125" s="210"/>
      <c r="P125" s="210"/>
      <c r="Q125" s="210"/>
      <c r="R125" s="210"/>
    </row>
    <row r="126" spans="1:18" x14ac:dyDescent="0.25">
      <c r="A126" s="106">
        <v>4690</v>
      </c>
      <c r="B126" s="97" t="s">
        <v>308</v>
      </c>
      <c r="C126" s="81"/>
      <c r="D126" s="80"/>
      <c r="E126" s="119"/>
      <c r="F126" s="131">
        <f>'3. Income &amp; Expenditure Budget'!F132</f>
        <v>0</v>
      </c>
      <c r="G126" s="210"/>
      <c r="H126" s="210"/>
      <c r="I126" s="210"/>
      <c r="J126" s="210"/>
      <c r="K126" s="210"/>
      <c r="L126" s="210"/>
      <c r="M126" s="210"/>
      <c r="N126" s="210"/>
      <c r="O126" s="210"/>
      <c r="P126" s="210"/>
      <c r="Q126" s="210"/>
      <c r="R126" s="210"/>
    </row>
    <row r="127" spans="1:18" x14ac:dyDescent="0.25">
      <c r="A127" s="106">
        <v>4710</v>
      </c>
      <c r="B127" s="97" t="s">
        <v>309</v>
      </c>
      <c r="C127" s="81"/>
      <c r="D127" s="80"/>
      <c r="E127" s="119"/>
      <c r="F127" s="131">
        <f>'3. Income &amp; Expenditure Budget'!F133</f>
        <v>0</v>
      </c>
      <c r="G127" s="210"/>
      <c r="H127" s="210"/>
      <c r="I127" s="210"/>
      <c r="J127" s="210"/>
      <c r="K127" s="210"/>
      <c r="L127" s="210"/>
      <c r="M127" s="210"/>
      <c r="N127" s="210"/>
      <c r="O127" s="210"/>
      <c r="P127" s="210"/>
      <c r="Q127" s="210"/>
      <c r="R127" s="210"/>
    </row>
    <row r="128" spans="1:18" x14ac:dyDescent="0.25">
      <c r="A128" s="106">
        <v>4720</v>
      </c>
      <c r="B128" s="97" t="s">
        <v>310</v>
      </c>
      <c r="C128" s="81"/>
      <c r="D128" s="80"/>
      <c r="E128" s="119"/>
      <c r="F128" s="131">
        <f>'3. Income &amp; Expenditure Budget'!F134</f>
        <v>0</v>
      </c>
      <c r="G128" s="210"/>
      <c r="H128" s="210"/>
      <c r="I128" s="210"/>
      <c r="J128" s="210"/>
      <c r="K128" s="210"/>
      <c r="L128" s="210"/>
      <c r="M128" s="210"/>
      <c r="N128" s="210"/>
      <c r="O128" s="210"/>
      <c r="P128" s="210"/>
      <c r="Q128" s="210"/>
      <c r="R128" s="210"/>
    </row>
    <row r="129" spans="1:18" x14ac:dyDescent="0.25">
      <c r="A129" s="106">
        <v>4730</v>
      </c>
      <c r="B129" s="97" t="s">
        <v>311</v>
      </c>
      <c r="C129" s="81"/>
      <c r="D129" s="80"/>
      <c r="E129" s="119"/>
      <c r="F129" s="131">
        <f>'3. Income &amp; Expenditure Budget'!F135</f>
        <v>21996</v>
      </c>
      <c r="G129" s="210"/>
      <c r="H129" s="210"/>
      <c r="I129" s="210"/>
      <c r="J129" s="210"/>
      <c r="K129" s="210"/>
      <c r="L129" s="210"/>
      <c r="M129" s="210"/>
      <c r="N129" s="210"/>
      <c r="O129" s="210"/>
      <c r="P129" s="210"/>
      <c r="Q129" s="210"/>
      <c r="R129" s="210"/>
    </row>
    <row r="130" spans="1:18" x14ac:dyDescent="0.25">
      <c r="A130" s="106">
        <v>4740</v>
      </c>
      <c r="B130" s="97" t="s">
        <v>312</v>
      </c>
      <c r="C130" s="81"/>
      <c r="D130" s="80"/>
      <c r="E130" s="119"/>
      <c r="F130" s="131">
        <f>'3. Income &amp; Expenditure Budget'!F136</f>
        <v>0</v>
      </c>
      <c r="G130" s="210"/>
      <c r="H130" s="210"/>
      <c r="I130" s="210"/>
      <c r="J130" s="210"/>
      <c r="K130" s="210"/>
      <c r="L130" s="210"/>
      <c r="M130" s="210"/>
      <c r="N130" s="210"/>
      <c r="O130" s="210"/>
      <c r="P130" s="210"/>
      <c r="Q130" s="210"/>
      <c r="R130" s="210"/>
    </row>
    <row r="131" spans="1:18" x14ac:dyDescent="0.25">
      <c r="A131" s="106">
        <v>4741</v>
      </c>
      <c r="B131" s="97" t="s">
        <v>173</v>
      </c>
      <c r="C131" s="81"/>
      <c r="D131" s="80"/>
      <c r="E131" s="119"/>
      <c r="F131" s="131">
        <f>'3. Income &amp; Expenditure Budget'!F137</f>
        <v>0</v>
      </c>
      <c r="G131" s="210"/>
      <c r="H131" s="210"/>
      <c r="I131" s="210"/>
      <c r="J131" s="210"/>
      <c r="K131" s="210"/>
      <c r="L131" s="210"/>
      <c r="M131" s="210"/>
      <c r="N131" s="210"/>
      <c r="O131" s="210"/>
      <c r="P131" s="210"/>
      <c r="Q131" s="210"/>
      <c r="R131" s="210"/>
    </row>
    <row r="132" spans="1:18" x14ac:dyDescent="0.25">
      <c r="A132" s="106">
        <v>4750</v>
      </c>
      <c r="B132" s="97" t="s">
        <v>313</v>
      </c>
      <c r="C132" s="81"/>
      <c r="D132" s="80"/>
      <c r="E132" s="119"/>
      <c r="F132" s="131">
        <f>'3. Income &amp; Expenditure Budget'!F138</f>
        <v>0</v>
      </c>
      <c r="G132" s="210"/>
      <c r="H132" s="210"/>
      <c r="I132" s="210"/>
      <c r="J132" s="210"/>
      <c r="K132" s="210"/>
      <c r="L132" s="210"/>
      <c r="M132" s="210"/>
      <c r="N132" s="210"/>
      <c r="O132" s="210"/>
      <c r="P132" s="210"/>
      <c r="Q132" s="210"/>
      <c r="R132" s="210"/>
    </row>
    <row r="133" spans="1:18" x14ac:dyDescent="0.25">
      <c r="A133" s="106">
        <v>4760</v>
      </c>
      <c r="B133" s="97" t="s">
        <v>314</v>
      </c>
      <c r="C133" s="81"/>
      <c r="D133" s="80"/>
      <c r="E133" s="119"/>
      <c r="F133" s="131">
        <f>'3. Income &amp; Expenditure Budget'!F139</f>
        <v>0</v>
      </c>
      <c r="G133" s="210"/>
      <c r="H133" s="210"/>
      <c r="I133" s="210"/>
      <c r="J133" s="210"/>
      <c r="K133" s="210"/>
      <c r="L133" s="210"/>
      <c r="M133" s="210"/>
      <c r="N133" s="210"/>
      <c r="O133" s="210"/>
      <c r="P133" s="210"/>
      <c r="Q133" s="210"/>
      <c r="R133" s="210"/>
    </row>
    <row r="134" spans="1:18" x14ac:dyDescent="0.25">
      <c r="A134" s="105">
        <v>4770</v>
      </c>
      <c r="B134" s="97" t="s">
        <v>315</v>
      </c>
      <c r="C134" s="81"/>
      <c r="D134" s="80"/>
      <c r="E134" s="119"/>
      <c r="F134" s="131">
        <f>'3. Income &amp; Expenditure Budget'!F140</f>
        <v>0</v>
      </c>
      <c r="G134" s="210"/>
      <c r="H134" s="210"/>
      <c r="I134" s="210"/>
      <c r="J134" s="210"/>
      <c r="K134" s="210"/>
      <c r="L134" s="210"/>
      <c r="M134" s="210"/>
      <c r="N134" s="210"/>
      <c r="O134" s="210"/>
      <c r="P134" s="210"/>
      <c r="Q134" s="210"/>
      <c r="R134" s="210"/>
    </row>
    <row r="135" spans="1:18" x14ac:dyDescent="0.25">
      <c r="A135" s="105">
        <v>4780</v>
      </c>
      <c r="B135" s="97" t="s">
        <v>316</v>
      </c>
      <c r="C135" s="81"/>
      <c r="D135" s="80"/>
      <c r="E135" s="119"/>
      <c r="F135" s="131">
        <f>'3. Income &amp; Expenditure Budget'!F141</f>
        <v>0</v>
      </c>
      <c r="G135" s="210"/>
      <c r="H135" s="210"/>
      <c r="I135" s="210"/>
      <c r="J135" s="210"/>
      <c r="K135" s="210"/>
      <c r="L135" s="210"/>
      <c r="M135" s="210"/>
      <c r="N135" s="210"/>
      <c r="O135" s="210"/>
      <c r="P135" s="210"/>
      <c r="Q135" s="210"/>
      <c r="R135" s="210"/>
    </row>
    <row r="136" spans="1:18" x14ac:dyDescent="0.25">
      <c r="A136" s="105">
        <v>4810</v>
      </c>
      <c r="B136" s="97" t="s">
        <v>317</v>
      </c>
      <c r="C136" s="81"/>
      <c r="D136" s="80"/>
      <c r="E136" s="119"/>
      <c r="F136" s="131">
        <f>'3. Income &amp; Expenditure Budget'!F142</f>
        <v>0</v>
      </c>
      <c r="G136" s="210"/>
      <c r="H136" s="210"/>
      <c r="I136" s="210"/>
      <c r="J136" s="210"/>
      <c r="K136" s="210"/>
      <c r="L136" s="210"/>
      <c r="M136" s="210"/>
      <c r="N136" s="210"/>
      <c r="O136" s="210"/>
      <c r="P136" s="210"/>
      <c r="Q136" s="210"/>
      <c r="R136" s="210"/>
    </row>
    <row r="137" spans="1:18" x14ac:dyDescent="0.25">
      <c r="A137" s="105">
        <v>4815</v>
      </c>
      <c r="B137" s="97" t="s">
        <v>318</v>
      </c>
      <c r="C137" s="81"/>
      <c r="D137" s="80"/>
      <c r="E137" s="119"/>
      <c r="F137" s="131">
        <f>'3. Income &amp; Expenditure Budget'!F143</f>
        <v>0</v>
      </c>
      <c r="G137" s="210"/>
      <c r="H137" s="210"/>
      <c r="I137" s="210"/>
      <c r="J137" s="210"/>
      <c r="K137" s="210"/>
      <c r="L137" s="210"/>
      <c r="M137" s="210"/>
      <c r="N137" s="210"/>
      <c r="O137" s="210"/>
      <c r="P137" s="210"/>
      <c r="Q137" s="210"/>
      <c r="R137" s="210"/>
    </row>
    <row r="138" spans="1:18" x14ac:dyDescent="0.25">
      <c r="A138" s="105">
        <v>4850</v>
      </c>
      <c r="B138" s="97" t="s">
        <v>319</v>
      </c>
      <c r="C138" s="81"/>
      <c r="D138" s="80"/>
      <c r="E138" s="119"/>
      <c r="F138" s="131">
        <f>'3. Income &amp; Expenditure Budget'!F144</f>
        <v>0</v>
      </c>
      <c r="G138" s="210"/>
      <c r="H138" s="210"/>
      <c r="I138" s="210"/>
      <c r="J138" s="210"/>
      <c r="K138" s="210"/>
      <c r="L138" s="210"/>
      <c r="M138" s="210"/>
      <c r="N138" s="210"/>
      <c r="O138" s="210"/>
      <c r="P138" s="210"/>
      <c r="Q138" s="210"/>
      <c r="R138" s="210"/>
    </row>
    <row r="139" spans="1:18" x14ac:dyDescent="0.25">
      <c r="A139" s="111">
        <v>4909</v>
      </c>
      <c r="B139" s="97" t="s">
        <v>197</v>
      </c>
      <c r="C139" s="82"/>
      <c r="D139" s="83"/>
      <c r="E139" s="121"/>
      <c r="F139" s="131">
        <f>'3. Income &amp; Expenditure Budget'!F145</f>
        <v>0</v>
      </c>
      <c r="G139" s="210"/>
      <c r="H139" s="210"/>
      <c r="I139" s="210"/>
      <c r="J139" s="210"/>
      <c r="K139" s="210"/>
      <c r="L139" s="210"/>
      <c r="M139" s="210"/>
      <c r="N139" s="210"/>
      <c r="O139" s="210"/>
      <c r="P139" s="210"/>
      <c r="Q139" s="210"/>
      <c r="R139" s="210"/>
    </row>
    <row r="140" spans="1:18" x14ac:dyDescent="0.25">
      <c r="A140" s="107">
        <v>4910</v>
      </c>
      <c r="B140" s="97" t="s">
        <v>320</v>
      </c>
      <c r="C140" s="82"/>
      <c r="D140" s="83"/>
      <c r="E140" s="121"/>
      <c r="F140" s="131">
        <f>'3. Income &amp; Expenditure Budget'!F146</f>
        <v>0</v>
      </c>
      <c r="G140" s="210"/>
      <c r="H140" s="210"/>
      <c r="I140" s="210"/>
      <c r="J140" s="210"/>
      <c r="K140" s="210"/>
      <c r="L140" s="210"/>
      <c r="M140" s="210"/>
      <c r="N140" s="210"/>
      <c r="O140" s="210"/>
      <c r="P140" s="210"/>
      <c r="Q140" s="210"/>
      <c r="R140" s="210"/>
    </row>
    <row r="141" spans="1:18" x14ac:dyDescent="0.25">
      <c r="A141" s="107">
        <v>4911</v>
      </c>
      <c r="B141" s="97" t="s">
        <v>321</v>
      </c>
      <c r="C141" s="82"/>
      <c r="D141" s="83"/>
      <c r="E141" s="121"/>
      <c r="F141" s="131">
        <f>'3. Income &amp; Expenditure Budget'!F147</f>
        <v>0</v>
      </c>
      <c r="G141" s="210"/>
      <c r="H141" s="210"/>
      <c r="I141" s="210"/>
      <c r="J141" s="210"/>
      <c r="K141" s="210"/>
      <c r="L141" s="210"/>
      <c r="M141" s="210"/>
      <c r="N141" s="210"/>
      <c r="O141" s="210"/>
      <c r="P141" s="210"/>
      <c r="Q141" s="210"/>
      <c r="R141" s="210"/>
    </row>
    <row r="142" spans="1:18" x14ac:dyDescent="0.25">
      <c r="A142" s="107">
        <v>4912</v>
      </c>
      <c r="B142" s="97" t="s">
        <v>322</v>
      </c>
      <c r="C142" s="82"/>
      <c r="D142" s="83"/>
      <c r="E142" s="121"/>
      <c r="F142" s="131">
        <f>'3. Income &amp; Expenditure Budget'!F148</f>
        <v>0</v>
      </c>
      <c r="G142" s="210"/>
      <c r="H142" s="210"/>
      <c r="I142" s="210"/>
      <c r="J142" s="210"/>
      <c r="K142" s="210"/>
      <c r="L142" s="210"/>
      <c r="M142" s="210"/>
      <c r="N142" s="210"/>
      <c r="O142" s="210"/>
      <c r="P142" s="210"/>
      <c r="Q142" s="210"/>
      <c r="R142" s="210"/>
    </row>
    <row r="143" spans="1:18" x14ac:dyDescent="0.25">
      <c r="A143" s="107">
        <v>4913</v>
      </c>
      <c r="B143" s="97" t="s">
        <v>136</v>
      </c>
      <c r="C143" s="82"/>
      <c r="D143" s="83"/>
      <c r="E143" s="121"/>
      <c r="F143" s="131">
        <f>'3. Income &amp; Expenditure Budget'!F149</f>
        <v>0</v>
      </c>
      <c r="G143" s="210"/>
      <c r="H143" s="210"/>
      <c r="I143" s="210"/>
      <c r="J143" s="210"/>
      <c r="K143" s="210"/>
      <c r="L143" s="210"/>
      <c r="M143" s="210"/>
      <c r="N143" s="210"/>
      <c r="O143" s="210"/>
      <c r="P143" s="210"/>
      <c r="Q143" s="210"/>
      <c r="R143" s="210"/>
    </row>
    <row r="144" spans="1:18" x14ac:dyDescent="0.25">
      <c r="A144" s="107">
        <v>4914</v>
      </c>
      <c r="B144" s="97" t="s">
        <v>323</v>
      </c>
      <c r="C144" s="82"/>
      <c r="D144" s="83"/>
      <c r="E144" s="121"/>
      <c r="F144" s="131">
        <f>'3. Income &amp; Expenditure Budget'!F150</f>
        <v>0</v>
      </c>
      <c r="G144" s="210"/>
      <c r="H144" s="210"/>
      <c r="I144" s="210"/>
      <c r="J144" s="210"/>
      <c r="K144" s="210"/>
      <c r="L144" s="210"/>
      <c r="M144" s="210"/>
      <c r="N144" s="210"/>
      <c r="O144" s="210"/>
      <c r="P144" s="210"/>
      <c r="Q144" s="210"/>
      <c r="R144" s="210"/>
    </row>
    <row r="145" spans="1:18" x14ac:dyDescent="0.25">
      <c r="A145" s="107">
        <v>4915</v>
      </c>
      <c r="B145" s="97" t="s">
        <v>174</v>
      </c>
      <c r="C145" s="82"/>
      <c r="D145" s="83"/>
      <c r="E145" s="121"/>
      <c r="F145" s="131">
        <f>'3. Income &amp; Expenditure Budget'!F151</f>
        <v>0</v>
      </c>
      <c r="G145" s="210"/>
      <c r="H145" s="210"/>
      <c r="I145" s="210"/>
      <c r="J145" s="210"/>
      <c r="K145" s="210"/>
      <c r="L145" s="210"/>
      <c r="M145" s="210"/>
      <c r="N145" s="210"/>
      <c r="O145" s="210"/>
      <c r="P145" s="210"/>
      <c r="Q145" s="210"/>
      <c r="R145" s="210"/>
    </row>
    <row r="146" spans="1:18" x14ac:dyDescent="0.25">
      <c r="A146" s="107">
        <v>4916</v>
      </c>
      <c r="B146" s="97" t="s">
        <v>324</v>
      </c>
      <c r="C146" s="82"/>
      <c r="D146" s="83"/>
      <c r="E146" s="121"/>
      <c r="F146" s="131">
        <f>'3. Income &amp; Expenditure Budget'!F152</f>
        <v>0</v>
      </c>
      <c r="G146" s="210"/>
      <c r="H146" s="210"/>
      <c r="I146" s="210"/>
      <c r="J146" s="210"/>
      <c r="K146" s="210"/>
      <c r="L146" s="210"/>
      <c r="M146" s="210"/>
      <c r="N146" s="210"/>
      <c r="O146" s="210"/>
      <c r="P146" s="210"/>
      <c r="Q146" s="210"/>
      <c r="R146" s="210"/>
    </row>
    <row r="147" spans="1:18" x14ac:dyDescent="0.25">
      <c r="A147" s="107">
        <v>4918</v>
      </c>
      <c r="B147" s="97" t="s">
        <v>325</v>
      </c>
      <c r="C147" s="82"/>
      <c r="D147" s="83"/>
      <c r="E147" s="121"/>
      <c r="F147" s="131">
        <f>'3. Income &amp; Expenditure Budget'!F153</f>
        <v>0</v>
      </c>
      <c r="G147" s="210"/>
      <c r="H147" s="210"/>
      <c r="I147" s="210"/>
      <c r="J147" s="210"/>
      <c r="K147" s="210"/>
      <c r="L147" s="210"/>
      <c r="M147" s="210"/>
      <c r="N147" s="210"/>
      <c r="O147" s="210"/>
      <c r="P147" s="210"/>
      <c r="Q147" s="210"/>
      <c r="R147" s="210"/>
    </row>
    <row r="148" spans="1:18" x14ac:dyDescent="0.25">
      <c r="A148" s="317">
        <v>4919</v>
      </c>
      <c r="B148" s="97" t="s">
        <v>198</v>
      </c>
      <c r="C148" s="82"/>
      <c r="D148" s="83"/>
      <c r="E148" s="121"/>
      <c r="F148" s="131">
        <f>'3. Income &amp; Expenditure Budget'!F154</f>
        <v>0</v>
      </c>
      <c r="G148" s="210"/>
      <c r="H148" s="210"/>
      <c r="I148" s="210"/>
      <c r="J148" s="210"/>
      <c r="K148" s="210"/>
      <c r="L148" s="210"/>
      <c r="M148" s="210"/>
      <c r="N148" s="210"/>
      <c r="O148" s="210"/>
      <c r="P148" s="210"/>
      <c r="Q148" s="210"/>
      <c r="R148" s="210"/>
    </row>
    <row r="149" spans="1:18" x14ac:dyDescent="0.25">
      <c r="A149" s="107">
        <v>4922</v>
      </c>
      <c r="B149" s="97" t="s">
        <v>326</v>
      </c>
      <c r="C149" s="82"/>
      <c r="D149" s="83"/>
      <c r="E149" s="121"/>
      <c r="F149" s="131">
        <f>'3. Income &amp; Expenditure Budget'!F155</f>
        <v>0</v>
      </c>
      <c r="G149" s="210"/>
      <c r="H149" s="210"/>
      <c r="I149" s="210"/>
      <c r="J149" s="210"/>
      <c r="K149" s="210"/>
      <c r="L149" s="210"/>
      <c r="M149" s="210"/>
      <c r="N149" s="210"/>
      <c r="O149" s="210"/>
      <c r="P149" s="210"/>
      <c r="Q149" s="210"/>
      <c r="R149" s="210"/>
    </row>
    <row r="150" spans="1:18" x14ac:dyDescent="0.25">
      <c r="A150" s="107">
        <v>4923</v>
      </c>
      <c r="B150" s="97" t="s">
        <v>327</v>
      </c>
      <c r="C150" s="82"/>
      <c r="D150" s="83"/>
      <c r="E150" s="121"/>
      <c r="F150" s="131">
        <f>'3. Income &amp; Expenditure Budget'!F156</f>
        <v>0</v>
      </c>
      <c r="G150" s="210"/>
      <c r="H150" s="210"/>
      <c r="I150" s="210"/>
      <c r="J150" s="210"/>
      <c r="K150" s="210"/>
      <c r="L150" s="210"/>
      <c r="M150" s="210"/>
      <c r="N150" s="210"/>
      <c r="O150" s="210"/>
      <c r="P150" s="210"/>
      <c r="Q150" s="210"/>
      <c r="R150" s="210"/>
    </row>
    <row r="151" spans="1:18" x14ac:dyDescent="0.25">
      <c r="A151" s="107">
        <v>4924</v>
      </c>
      <c r="B151" s="97" t="s">
        <v>328</v>
      </c>
      <c r="C151" s="82"/>
      <c r="D151" s="83"/>
      <c r="E151" s="121"/>
      <c r="F151" s="131">
        <f>'3. Income &amp; Expenditure Budget'!F157</f>
        <v>0</v>
      </c>
      <c r="G151" s="210"/>
      <c r="H151" s="210"/>
      <c r="I151" s="210"/>
      <c r="J151" s="210"/>
      <c r="K151" s="210"/>
      <c r="L151" s="210"/>
      <c r="M151" s="210"/>
      <c r="N151" s="210"/>
      <c r="O151" s="210"/>
      <c r="P151" s="210"/>
      <c r="Q151" s="210"/>
      <c r="R151" s="210"/>
    </row>
    <row r="152" spans="1:18" x14ac:dyDescent="0.25">
      <c r="A152" s="107">
        <v>4925</v>
      </c>
      <c r="B152" s="97" t="s">
        <v>329</v>
      </c>
      <c r="C152" s="82"/>
      <c r="D152" s="83"/>
      <c r="E152" s="121"/>
      <c r="F152" s="131">
        <f>'3. Income &amp; Expenditure Budget'!F158</f>
        <v>0</v>
      </c>
      <c r="G152" s="210"/>
      <c r="H152" s="210"/>
      <c r="I152" s="210"/>
      <c r="J152" s="210"/>
      <c r="K152" s="210"/>
      <c r="L152" s="210"/>
      <c r="M152" s="210"/>
      <c r="N152" s="210"/>
      <c r="O152" s="210"/>
      <c r="P152" s="210"/>
      <c r="Q152" s="210"/>
      <c r="R152" s="210"/>
    </row>
    <row r="153" spans="1:18" ht="15.75" thickBot="1" x14ac:dyDescent="0.3">
      <c r="A153" s="107">
        <v>4928</v>
      </c>
      <c r="B153" s="97" t="s">
        <v>175</v>
      </c>
      <c r="C153" s="82"/>
      <c r="D153" s="83"/>
      <c r="E153" s="121"/>
      <c r="F153" s="131">
        <f>'3. Income &amp; Expenditure Budget'!F159</f>
        <v>0</v>
      </c>
      <c r="G153" s="210"/>
      <c r="H153" s="210"/>
      <c r="I153" s="210"/>
      <c r="J153" s="210"/>
      <c r="K153" s="210"/>
      <c r="L153" s="210"/>
      <c r="M153" s="210"/>
      <c r="N153" s="210"/>
      <c r="O153" s="210"/>
      <c r="P153" s="210"/>
      <c r="Q153" s="210"/>
      <c r="R153" s="210"/>
    </row>
    <row r="154" spans="1:18" ht="15.75" thickBot="1" x14ac:dyDescent="0.3">
      <c r="A154" s="162" t="s">
        <v>79</v>
      </c>
      <c r="B154" s="163"/>
      <c r="C154" s="163"/>
      <c r="D154" s="163"/>
      <c r="E154" s="163"/>
      <c r="F154" s="164">
        <f t="shared" ref="F154:R154" si="6">SUM(F102:F153)</f>
        <v>21996</v>
      </c>
      <c r="G154" s="249">
        <f t="shared" si="6"/>
        <v>0</v>
      </c>
      <c r="H154" s="249">
        <f t="shared" si="6"/>
        <v>0</v>
      </c>
      <c r="I154" s="249">
        <f t="shared" si="6"/>
        <v>0</v>
      </c>
      <c r="J154" s="249">
        <f t="shared" si="6"/>
        <v>0</v>
      </c>
      <c r="K154" s="249">
        <f t="shared" si="6"/>
        <v>0</v>
      </c>
      <c r="L154" s="249">
        <f t="shared" si="6"/>
        <v>0</v>
      </c>
      <c r="M154" s="249">
        <f t="shared" si="6"/>
        <v>0</v>
      </c>
      <c r="N154" s="249">
        <f t="shared" si="6"/>
        <v>0</v>
      </c>
      <c r="O154" s="249">
        <f t="shared" si="6"/>
        <v>0</v>
      </c>
      <c r="P154" s="249">
        <f t="shared" si="6"/>
        <v>0</v>
      </c>
      <c r="Q154" s="249">
        <f t="shared" si="6"/>
        <v>0</v>
      </c>
      <c r="R154" s="249">
        <f t="shared" si="6"/>
        <v>0</v>
      </c>
    </row>
    <row r="155" spans="1:18" ht="15.75" thickBot="1" x14ac:dyDescent="0.3">
      <c r="A155" s="108"/>
      <c r="B155" s="75" t="s">
        <v>52</v>
      </c>
      <c r="D155" s="13"/>
      <c r="E155" s="13"/>
      <c r="F155" s="128"/>
      <c r="G155" s="210"/>
      <c r="H155" s="210"/>
      <c r="I155" s="210"/>
      <c r="J155" s="210"/>
      <c r="K155" s="210"/>
      <c r="L155" s="210"/>
      <c r="M155" s="210"/>
      <c r="N155" s="210"/>
      <c r="O155" s="210"/>
      <c r="P155" s="210"/>
      <c r="Q155" s="210"/>
      <c r="R155" s="210"/>
    </row>
    <row r="156" spans="1:18" ht="15.75" thickBot="1" x14ac:dyDescent="0.3">
      <c r="A156" s="162" t="s">
        <v>73</v>
      </c>
      <c r="B156" s="163"/>
      <c r="C156" s="163"/>
      <c r="D156" s="163"/>
      <c r="E156" s="163"/>
      <c r="F156" s="164"/>
      <c r="G156" s="210"/>
      <c r="H156" s="210"/>
      <c r="I156" s="210"/>
      <c r="J156" s="210"/>
      <c r="K156" s="210"/>
      <c r="L156" s="210"/>
      <c r="M156" s="210"/>
      <c r="N156" s="210"/>
      <c r="O156" s="210"/>
      <c r="P156" s="210"/>
      <c r="Q156" s="210"/>
      <c r="R156" s="210"/>
    </row>
    <row r="157" spans="1:18" x14ac:dyDescent="0.25">
      <c r="A157" s="105">
        <v>5010</v>
      </c>
      <c r="B157" s="97" t="s">
        <v>330</v>
      </c>
      <c r="C157" s="81"/>
      <c r="D157" s="80"/>
      <c r="E157" s="119"/>
      <c r="F157" s="125">
        <f>'3. Income &amp; Expenditure Budget'!F163</f>
        <v>0</v>
      </c>
      <c r="G157" s="210"/>
      <c r="H157" s="210"/>
      <c r="I157" s="210"/>
      <c r="J157" s="210"/>
      <c r="K157" s="210"/>
      <c r="L157" s="210"/>
      <c r="M157" s="210"/>
      <c r="N157" s="210"/>
      <c r="O157" s="210"/>
      <c r="P157" s="210"/>
      <c r="Q157" s="210"/>
      <c r="R157" s="210"/>
    </row>
    <row r="158" spans="1:18" x14ac:dyDescent="0.25">
      <c r="A158" s="105">
        <v>5030</v>
      </c>
      <c r="B158" s="97" t="s">
        <v>331</v>
      </c>
      <c r="C158" s="81"/>
      <c r="D158" s="80"/>
      <c r="E158" s="119"/>
      <c r="F158" s="125">
        <f>'3. Income &amp; Expenditure Budget'!F164</f>
        <v>0</v>
      </c>
      <c r="G158" s="210"/>
      <c r="H158" s="210"/>
      <c r="I158" s="210"/>
      <c r="J158" s="210"/>
      <c r="K158" s="210"/>
      <c r="L158" s="210"/>
      <c r="M158" s="210"/>
      <c r="N158" s="210"/>
      <c r="O158" s="210"/>
      <c r="P158" s="210"/>
      <c r="Q158" s="210"/>
      <c r="R158" s="210"/>
    </row>
    <row r="159" spans="1:18" x14ac:dyDescent="0.25">
      <c r="A159" s="106">
        <v>5110</v>
      </c>
      <c r="B159" s="97" t="s">
        <v>201</v>
      </c>
      <c r="C159" s="81"/>
      <c r="D159" s="80"/>
      <c r="E159" s="119"/>
      <c r="F159" s="125">
        <f>'3. Income &amp; Expenditure Budget'!F165</f>
        <v>0</v>
      </c>
      <c r="G159" s="210"/>
      <c r="H159" s="210"/>
      <c r="I159" s="210"/>
      <c r="J159" s="210"/>
      <c r="K159" s="210"/>
      <c r="L159" s="210"/>
      <c r="M159" s="210"/>
      <c r="N159" s="210"/>
      <c r="O159" s="210"/>
      <c r="P159" s="210"/>
      <c r="Q159" s="210"/>
      <c r="R159" s="210"/>
    </row>
    <row r="160" spans="1:18" x14ac:dyDescent="0.25">
      <c r="A160" s="106">
        <v>5112</v>
      </c>
      <c r="B160" s="97" t="s">
        <v>332</v>
      </c>
      <c r="C160" s="81"/>
      <c r="D160" s="80"/>
      <c r="E160" s="119"/>
      <c r="F160" s="125">
        <f>'3. Income &amp; Expenditure Budget'!F166</f>
        <v>0</v>
      </c>
      <c r="G160" s="210"/>
      <c r="H160" s="210"/>
      <c r="I160" s="210"/>
      <c r="J160" s="210"/>
      <c r="K160" s="210"/>
      <c r="L160" s="210"/>
      <c r="M160" s="210"/>
      <c r="N160" s="210"/>
      <c r="O160" s="210"/>
      <c r="P160" s="210"/>
      <c r="Q160" s="210"/>
      <c r="R160" s="210"/>
    </row>
    <row r="161" spans="1:18" x14ac:dyDescent="0.25">
      <c r="A161" s="106">
        <v>5150</v>
      </c>
      <c r="B161" s="97" t="s">
        <v>176</v>
      </c>
      <c r="C161" s="81"/>
      <c r="D161" s="80"/>
      <c r="E161" s="119"/>
      <c r="F161" s="125">
        <f>'3. Income &amp; Expenditure Budget'!F167</f>
        <v>0</v>
      </c>
      <c r="G161" s="210"/>
      <c r="H161" s="210"/>
      <c r="I161" s="210"/>
      <c r="J161" s="210"/>
      <c r="K161" s="210"/>
      <c r="L161" s="210"/>
      <c r="M161" s="210"/>
      <c r="N161" s="210"/>
      <c r="O161" s="210"/>
      <c r="P161" s="210"/>
      <c r="Q161" s="210"/>
      <c r="R161" s="210"/>
    </row>
    <row r="162" spans="1:18" x14ac:dyDescent="0.25">
      <c r="A162" s="106">
        <v>5170</v>
      </c>
      <c r="B162" s="97" t="s">
        <v>202</v>
      </c>
      <c r="C162" s="81"/>
      <c r="D162" s="80"/>
      <c r="E162" s="119"/>
      <c r="F162" s="125">
        <f>'3. Income &amp; Expenditure Budget'!F168</f>
        <v>0</v>
      </c>
      <c r="G162" s="210"/>
      <c r="H162" s="210"/>
      <c r="I162" s="210"/>
      <c r="J162" s="210"/>
      <c r="K162" s="210"/>
      <c r="L162" s="210"/>
      <c r="M162" s="210"/>
      <c r="N162" s="210"/>
      <c r="O162" s="210"/>
      <c r="P162" s="210"/>
      <c r="Q162" s="210"/>
      <c r="R162" s="210"/>
    </row>
    <row r="163" spans="1:18" x14ac:dyDescent="0.25">
      <c r="A163" s="106">
        <v>5175</v>
      </c>
      <c r="B163" s="97" t="s">
        <v>177</v>
      </c>
      <c r="C163" s="81"/>
      <c r="D163" s="80"/>
      <c r="E163" s="119"/>
      <c r="F163" s="125">
        <f>'3. Income &amp; Expenditure Budget'!F169</f>
        <v>0</v>
      </c>
      <c r="G163" s="210"/>
      <c r="H163" s="210"/>
      <c r="I163" s="210"/>
      <c r="J163" s="210"/>
      <c r="K163" s="210"/>
      <c r="L163" s="210"/>
      <c r="M163" s="210"/>
      <c r="N163" s="210"/>
      <c r="O163" s="210"/>
      <c r="P163" s="210"/>
      <c r="Q163" s="210"/>
      <c r="R163" s="210"/>
    </row>
    <row r="164" spans="1:18" x14ac:dyDescent="0.25">
      <c r="A164" s="106">
        <v>5310</v>
      </c>
      <c r="B164" s="97" t="s">
        <v>203</v>
      </c>
      <c r="C164" s="81"/>
      <c r="D164" s="80"/>
      <c r="E164" s="119"/>
      <c r="F164" s="125">
        <f>'3. Income &amp; Expenditure Budget'!F170</f>
        <v>0</v>
      </c>
      <c r="G164" s="210"/>
      <c r="H164" s="210"/>
      <c r="I164" s="210"/>
      <c r="J164" s="210"/>
      <c r="K164" s="210"/>
      <c r="L164" s="210"/>
      <c r="M164" s="210"/>
      <c r="N164" s="210"/>
      <c r="O164" s="210"/>
      <c r="P164" s="210"/>
      <c r="Q164" s="210"/>
      <c r="R164" s="210"/>
    </row>
    <row r="165" spans="1:18" x14ac:dyDescent="0.25">
      <c r="A165" s="106">
        <v>5315</v>
      </c>
      <c r="B165" s="97" t="s">
        <v>137</v>
      </c>
      <c r="C165" s="81"/>
      <c r="D165" s="80"/>
      <c r="E165" s="119"/>
      <c r="F165" s="125">
        <f>'3. Income &amp; Expenditure Budget'!F171</f>
        <v>0</v>
      </c>
      <c r="G165" s="210"/>
      <c r="H165" s="210"/>
      <c r="I165" s="210"/>
      <c r="J165" s="210"/>
      <c r="K165" s="210"/>
      <c r="L165" s="210"/>
      <c r="M165" s="210"/>
      <c r="N165" s="210"/>
      <c r="O165" s="210"/>
      <c r="P165" s="210"/>
      <c r="Q165" s="210"/>
      <c r="R165" s="210"/>
    </row>
    <row r="166" spans="1:18" x14ac:dyDescent="0.25">
      <c r="A166" s="105">
        <v>5350</v>
      </c>
      <c r="B166" s="97" t="s">
        <v>204</v>
      </c>
      <c r="C166" s="81"/>
      <c r="D166" s="80"/>
      <c r="E166" s="119"/>
      <c r="F166" s="125">
        <f>'3. Income &amp; Expenditure Budget'!F172</f>
        <v>0</v>
      </c>
      <c r="G166" s="210"/>
      <c r="H166" s="210"/>
      <c r="I166" s="210"/>
      <c r="J166" s="210"/>
      <c r="K166" s="210"/>
      <c r="L166" s="210"/>
      <c r="M166" s="210"/>
      <c r="N166" s="210"/>
      <c r="O166" s="210"/>
      <c r="P166" s="210"/>
      <c r="Q166" s="210"/>
      <c r="R166" s="210"/>
    </row>
    <row r="167" spans="1:18" x14ac:dyDescent="0.25">
      <c r="A167" s="105">
        <v>5400</v>
      </c>
      <c r="B167" s="97" t="s">
        <v>178</v>
      </c>
      <c r="C167" s="81"/>
      <c r="D167" s="80"/>
      <c r="E167" s="119"/>
      <c r="F167" s="125">
        <f>'3. Income &amp; Expenditure Budget'!F173</f>
        <v>0</v>
      </c>
      <c r="G167" s="210"/>
      <c r="H167" s="210"/>
      <c r="I167" s="210"/>
      <c r="J167" s="210"/>
      <c r="K167" s="210"/>
      <c r="L167" s="210"/>
      <c r="M167" s="210"/>
      <c r="N167" s="210"/>
      <c r="O167" s="210"/>
      <c r="P167" s="210"/>
      <c r="Q167" s="210"/>
      <c r="R167" s="210"/>
    </row>
    <row r="168" spans="1:18" x14ac:dyDescent="0.25">
      <c r="A168" s="105">
        <v>5450</v>
      </c>
      <c r="B168" s="97" t="s">
        <v>179</v>
      </c>
      <c r="C168" s="81"/>
      <c r="D168" s="80"/>
      <c r="E168" s="119"/>
      <c r="F168" s="125">
        <f>'3. Income &amp; Expenditure Budget'!F174</f>
        <v>0</v>
      </c>
      <c r="G168" s="210"/>
      <c r="H168" s="210"/>
      <c r="I168" s="210"/>
      <c r="J168" s="210"/>
      <c r="K168" s="210"/>
      <c r="L168" s="210"/>
      <c r="M168" s="210"/>
      <c r="N168" s="210"/>
      <c r="O168" s="210"/>
      <c r="P168" s="210"/>
      <c r="Q168" s="210"/>
      <c r="R168" s="210"/>
    </row>
    <row r="169" spans="1:18" x14ac:dyDescent="0.25">
      <c r="A169" s="105">
        <v>5510</v>
      </c>
      <c r="B169" s="97" t="s">
        <v>159</v>
      </c>
      <c r="C169" s="81"/>
      <c r="D169" s="80"/>
      <c r="E169" s="119"/>
      <c r="F169" s="125">
        <f>'3. Income &amp; Expenditure Budget'!F175</f>
        <v>0</v>
      </c>
      <c r="G169" s="210"/>
      <c r="H169" s="210"/>
      <c r="I169" s="210"/>
      <c r="J169" s="210"/>
      <c r="K169" s="210"/>
      <c r="L169" s="210"/>
      <c r="M169" s="210"/>
      <c r="N169" s="210"/>
      <c r="O169" s="210"/>
      <c r="P169" s="210"/>
      <c r="Q169" s="210"/>
      <c r="R169" s="210"/>
    </row>
    <row r="170" spans="1:18" x14ac:dyDescent="0.25">
      <c r="A170" s="105">
        <v>5550</v>
      </c>
      <c r="B170" s="97" t="s">
        <v>160</v>
      </c>
      <c r="C170" s="81"/>
      <c r="D170" s="80"/>
      <c r="E170" s="119"/>
      <c r="F170" s="125">
        <f>'3. Income &amp; Expenditure Budget'!F176</f>
        <v>0</v>
      </c>
      <c r="G170" s="210"/>
      <c r="H170" s="210"/>
      <c r="I170" s="210"/>
      <c r="J170" s="210"/>
      <c r="K170" s="210"/>
      <c r="L170" s="210"/>
      <c r="M170" s="210"/>
      <c r="N170" s="210"/>
      <c r="O170" s="210"/>
      <c r="P170" s="210"/>
      <c r="Q170" s="210"/>
      <c r="R170" s="210"/>
    </row>
    <row r="171" spans="1:18" x14ac:dyDescent="0.25">
      <c r="A171" s="105">
        <v>5551</v>
      </c>
      <c r="B171" s="97" t="s">
        <v>143</v>
      </c>
      <c r="C171" s="81"/>
      <c r="D171" s="80"/>
      <c r="E171" s="119"/>
      <c r="F171" s="125">
        <f>'3. Income &amp; Expenditure Budget'!F177</f>
        <v>0</v>
      </c>
      <c r="G171" s="210"/>
      <c r="H171" s="210"/>
      <c r="I171" s="210"/>
      <c r="J171" s="210"/>
      <c r="K171" s="210"/>
      <c r="L171" s="210"/>
      <c r="M171" s="210"/>
      <c r="N171" s="210"/>
      <c r="O171" s="210"/>
      <c r="P171" s="210"/>
      <c r="Q171" s="210"/>
      <c r="R171" s="210"/>
    </row>
    <row r="172" spans="1:18" x14ac:dyDescent="0.25">
      <c r="A172" s="111">
        <v>5552</v>
      </c>
      <c r="B172" s="97" t="s">
        <v>142</v>
      </c>
      <c r="C172" s="81"/>
      <c r="D172" s="80"/>
      <c r="E172" s="119"/>
      <c r="F172" s="125">
        <f>'3. Income &amp; Expenditure Budget'!F178</f>
        <v>0</v>
      </c>
      <c r="G172" s="210"/>
      <c r="H172" s="210"/>
      <c r="I172" s="210"/>
      <c r="J172" s="210"/>
      <c r="K172" s="210"/>
      <c r="L172" s="210"/>
      <c r="M172" s="210"/>
      <c r="N172" s="210"/>
      <c r="O172" s="210"/>
      <c r="P172" s="210"/>
      <c r="Q172" s="210"/>
      <c r="R172" s="210"/>
    </row>
    <row r="173" spans="1:18" x14ac:dyDescent="0.25">
      <c r="A173" s="105">
        <v>5610</v>
      </c>
      <c r="B173" s="97" t="s">
        <v>205</v>
      </c>
      <c r="C173" s="81"/>
      <c r="D173" s="80"/>
      <c r="E173" s="119"/>
      <c r="F173" s="125">
        <f>'3. Income &amp; Expenditure Budget'!F179</f>
        <v>0</v>
      </c>
      <c r="G173" s="210"/>
      <c r="H173" s="210"/>
      <c r="I173" s="210"/>
      <c r="J173" s="210"/>
      <c r="K173" s="210"/>
      <c r="L173" s="210"/>
      <c r="M173" s="210"/>
      <c r="N173" s="210"/>
      <c r="O173" s="210"/>
      <c r="P173" s="210"/>
      <c r="Q173" s="210"/>
      <c r="R173" s="210"/>
    </row>
    <row r="174" spans="1:18" x14ac:dyDescent="0.25">
      <c r="A174" s="105">
        <v>5611</v>
      </c>
      <c r="B174" s="97" t="s">
        <v>180</v>
      </c>
      <c r="C174" s="81"/>
      <c r="D174" s="80"/>
      <c r="E174" s="119"/>
      <c r="F174" s="125">
        <f>'3. Income &amp; Expenditure Budget'!F180</f>
        <v>0</v>
      </c>
      <c r="G174" s="210"/>
      <c r="H174" s="210"/>
      <c r="I174" s="210"/>
      <c r="J174" s="210"/>
      <c r="K174" s="210"/>
      <c r="L174" s="210"/>
      <c r="M174" s="210"/>
      <c r="N174" s="210"/>
      <c r="O174" s="210"/>
      <c r="P174" s="210"/>
      <c r="Q174" s="210"/>
      <c r="R174" s="210"/>
    </row>
    <row r="175" spans="1:18" x14ac:dyDescent="0.25">
      <c r="A175" s="105">
        <v>5700</v>
      </c>
      <c r="B175" s="97" t="s">
        <v>206</v>
      </c>
      <c r="C175" s="81"/>
      <c r="D175" s="80"/>
      <c r="E175" s="119"/>
      <c r="F175" s="125">
        <f>'3. Income &amp; Expenditure Budget'!F181</f>
        <v>0</v>
      </c>
      <c r="G175" s="210"/>
      <c r="H175" s="210"/>
      <c r="I175" s="210"/>
      <c r="J175" s="210"/>
      <c r="K175" s="210"/>
      <c r="L175" s="210"/>
      <c r="M175" s="210"/>
      <c r="N175" s="210"/>
      <c r="O175" s="210"/>
      <c r="P175" s="210"/>
      <c r="Q175" s="210"/>
      <c r="R175" s="210"/>
    </row>
    <row r="176" spans="1:18" ht="15.75" thickBot="1" x14ac:dyDescent="0.3">
      <c r="A176" s="107">
        <v>5800</v>
      </c>
      <c r="B176" s="97" t="s">
        <v>138</v>
      </c>
      <c r="C176" s="82"/>
      <c r="D176" s="83"/>
      <c r="E176" s="121"/>
      <c r="F176" s="125">
        <f>'3. Income &amp; Expenditure Budget'!F182</f>
        <v>0</v>
      </c>
      <c r="G176" s="210"/>
      <c r="H176" s="210"/>
      <c r="I176" s="210"/>
      <c r="J176" s="210"/>
      <c r="K176" s="210"/>
      <c r="L176" s="210"/>
      <c r="M176" s="210"/>
      <c r="N176" s="210"/>
      <c r="O176" s="210"/>
      <c r="P176" s="210"/>
      <c r="Q176" s="210"/>
      <c r="R176" s="210"/>
    </row>
    <row r="177" spans="1:18" ht="15.75" thickBot="1" x14ac:dyDescent="0.3">
      <c r="A177" s="162" t="s">
        <v>78</v>
      </c>
      <c r="B177" s="163"/>
      <c r="C177" s="163"/>
      <c r="D177" s="163"/>
      <c r="E177" s="163"/>
      <c r="F177" s="237">
        <f t="shared" ref="F177:R177" si="7">SUM(F157:F176)</f>
        <v>0</v>
      </c>
      <c r="G177" s="259">
        <f t="shared" si="7"/>
        <v>0</v>
      </c>
      <c r="H177" s="259">
        <f t="shared" si="7"/>
        <v>0</v>
      </c>
      <c r="I177" s="259">
        <f t="shared" si="7"/>
        <v>0</v>
      </c>
      <c r="J177" s="259">
        <f t="shared" si="7"/>
        <v>0</v>
      </c>
      <c r="K177" s="259">
        <f t="shared" si="7"/>
        <v>0</v>
      </c>
      <c r="L177" s="259">
        <f t="shared" si="7"/>
        <v>0</v>
      </c>
      <c r="M177" s="259">
        <f t="shared" si="7"/>
        <v>0</v>
      </c>
      <c r="N177" s="259">
        <f t="shared" si="7"/>
        <v>0</v>
      </c>
      <c r="O177" s="259">
        <f t="shared" si="7"/>
        <v>0</v>
      </c>
      <c r="P177" s="259">
        <f t="shared" si="7"/>
        <v>0</v>
      </c>
      <c r="Q177" s="259">
        <f t="shared" si="7"/>
        <v>0</v>
      </c>
      <c r="R177" s="259">
        <f t="shared" si="7"/>
        <v>0</v>
      </c>
    </row>
    <row r="178" spans="1:18" ht="15.75" thickBot="1" x14ac:dyDescent="0.3">
      <c r="A178" s="108"/>
      <c r="B178" s="75" t="s">
        <v>52</v>
      </c>
      <c r="D178" s="13"/>
      <c r="E178" s="13"/>
      <c r="F178" s="128"/>
      <c r="G178" s="210"/>
      <c r="H178" s="210"/>
      <c r="I178" s="210"/>
      <c r="J178" s="210"/>
      <c r="K178" s="210"/>
      <c r="L178" s="210"/>
      <c r="M178" s="210"/>
      <c r="N178" s="210"/>
      <c r="O178" s="210"/>
      <c r="P178" s="210"/>
      <c r="Q178" s="210"/>
      <c r="R178" s="210"/>
    </row>
    <row r="179" spans="1:18" ht="15.75" thickBot="1" x14ac:dyDescent="0.3">
      <c r="A179" s="162" t="s">
        <v>74</v>
      </c>
      <c r="B179" s="163"/>
      <c r="C179" s="163"/>
      <c r="D179" s="163"/>
      <c r="E179" s="163"/>
      <c r="F179" s="164"/>
      <c r="G179" s="210"/>
      <c r="H179" s="210"/>
      <c r="I179" s="210"/>
      <c r="J179" s="210"/>
      <c r="K179" s="210"/>
      <c r="L179" s="210"/>
      <c r="M179" s="210"/>
      <c r="N179" s="210"/>
      <c r="O179" s="210"/>
      <c r="P179" s="210"/>
      <c r="Q179" s="210"/>
      <c r="R179" s="210"/>
    </row>
    <row r="180" spans="1:18" x14ac:dyDescent="0.25">
      <c r="A180" s="105">
        <v>6010</v>
      </c>
      <c r="B180" s="97" t="s">
        <v>14</v>
      </c>
      <c r="C180" s="81"/>
      <c r="D180" s="80"/>
      <c r="E180" s="119"/>
      <c r="F180" s="124">
        <f>'3. Income &amp; Expenditure Budget'!F186</f>
        <v>0</v>
      </c>
      <c r="G180" s="210"/>
      <c r="H180" s="210"/>
      <c r="I180" s="210"/>
      <c r="J180" s="210"/>
      <c r="K180" s="210"/>
      <c r="L180" s="210"/>
      <c r="M180" s="210"/>
      <c r="N180" s="210"/>
      <c r="O180" s="210"/>
      <c r="P180" s="210"/>
      <c r="Q180" s="210"/>
      <c r="R180" s="210"/>
    </row>
    <row r="181" spans="1:18" x14ac:dyDescent="0.25">
      <c r="A181" s="105">
        <v>6050</v>
      </c>
      <c r="B181" s="318" t="s">
        <v>207</v>
      </c>
      <c r="C181" s="81"/>
      <c r="D181" s="80"/>
      <c r="E181" s="119"/>
      <c r="F181" s="124">
        <f>'3. Income &amp; Expenditure Budget'!F187</f>
        <v>0</v>
      </c>
      <c r="G181" s="210"/>
      <c r="H181" s="210"/>
      <c r="I181" s="210"/>
      <c r="J181" s="210"/>
      <c r="K181" s="210"/>
      <c r="L181" s="210"/>
      <c r="M181" s="210"/>
      <c r="N181" s="210"/>
      <c r="O181" s="210"/>
      <c r="P181" s="210"/>
      <c r="Q181" s="210"/>
      <c r="R181" s="210"/>
    </row>
    <row r="182" spans="1:18" x14ac:dyDescent="0.25">
      <c r="A182" s="106">
        <v>6100</v>
      </c>
      <c r="B182" s="318" t="s">
        <v>199</v>
      </c>
      <c r="C182" s="81"/>
      <c r="D182" s="80"/>
      <c r="E182" s="119"/>
      <c r="F182" s="124">
        <f>'3. Income &amp; Expenditure Budget'!F188</f>
        <v>0</v>
      </c>
      <c r="G182" s="210"/>
      <c r="H182" s="210"/>
      <c r="I182" s="210"/>
      <c r="J182" s="210"/>
      <c r="K182" s="210"/>
      <c r="L182" s="210"/>
      <c r="M182" s="210"/>
      <c r="N182" s="210"/>
      <c r="O182" s="210"/>
      <c r="P182" s="210"/>
      <c r="Q182" s="210"/>
      <c r="R182" s="210"/>
    </row>
    <row r="183" spans="1:18" x14ac:dyDescent="0.25">
      <c r="A183" s="106">
        <v>6150</v>
      </c>
      <c r="B183" s="318" t="s">
        <v>208</v>
      </c>
      <c r="C183" s="81"/>
      <c r="D183" s="80"/>
      <c r="E183" s="119"/>
      <c r="F183" s="124">
        <f>'3. Income &amp; Expenditure Budget'!F189</f>
        <v>0</v>
      </c>
      <c r="G183" s="210"/>
      <c r="H183" s="210"/>
      <c r="I183" s="210"/>
      <c r="J183" s="210"/>
      <c r="K183" s="210"/>
      <c r="L183" s="210"/>
      <c r="M183" s="210"/>
      <c r="N183" s="210"/>
      <c r="O183" s="210"/>
      <c r="P183" s="210"/>
      <c r="Q183" s="210"/>
      <c r="R183" s="210"/>
    </row>
    <row r="184" spans="1:18" x14ac:dyDescent="0.25">
      <c r="A184" s="106">
        <v>6210</v>
      </c>
      <c r="B184" s="318" t="s">
        <v>131</v>
      </c>
      <c r="C184" s="81"/>
      <c r="D184" s="80"/>
      <c r="E184" s="119"/>
      <c r="F184" s="124">
        <f>'3. Income &amp; Expenditure Budget'!F190</f>
        <v>0</v>
      </c>
      <c r="G184" s="210"/>
      <c r="H184" s="210"/>
      <c r="I184" s="210"/>
      <c r="J184" s="210"/>
      <c r="K184" s="210"/>
      <c r="L184" s="210"/>
      <c r="M184" s="210"/>
      <c r="N184" s="210"/>
      <c r="O184" s="210"/>
      <c r="P184" s="210"/>
      <c r="Q184" s="210"/>
      <c r="R184" s="210"/>
    </row>
    <row r="185" spans="1:18" x14ac:dyDescent="0.25">
      <c r="A185" s="106">
        <v>6250</v>
      </c>
      <c r="B185" s="318" t="s">
        <v>132</v>
      </c>
      <c r="C185" s="81"/>
      <c r="D185" s="80"/>
      <c r="E185" s="119"/>
      <c r="F185" s="124">
        <f>'3. Income &amp; Expenditure Budget'!F191</f>
        <v>0</v>
      </c>
      <c r="G185" s="210"/>
      <c r="H185" s="210"/>
      <c r="I185" s="210"/>
      <c r="J185" s="210"/>
      <c r="K185" s="210"/>
      <c r="L185" s="210"/>
      <c r="M185" s="210"/>
      <c r="N185" s="210"/>
      <c r="O185" s="210"/>
      <c r="P185" s="210"/>
      <c r="Q185" s="210"/>
      <c r="R185" s="210"/>
    </row>
    <row r="186" spans="1:18" x14ac:dyDescent="0.25">
      <c r="A186" s="106">
        <v>6300</v>
      </c>
      <c r="B186" s="355" t="s">
        <v>333</v>
      </c>
      <c r="C186" s="81"/>
      <c r="D186" s="80"/>
      <c r="E186" s="119"/>
      <c r="F186" s="124">
        <f>'3. Income &amp; Expenditure Budget'!F192</f>
        <v>0</v>
      </c>
      <c r="G186" s="210"/>
      <c r="H186" s="210"/>
      <c r="I186" s="210"/>
      <c r="J186" s="210"/>
      <c r="K186" s="210"/>
      <c r="L186" s="210"/>
      <c r="M186" s="210"/>
      <c r="N186" s="210"/>
      <c r="O186" s="210"/>
      <c r="P186" s="210"/>
      <c r="Q186" s="210"/>
      <c r="R186" s="210"/>
    </row>
    <row r="187" spans="1:18" x14ac:dyDescent="0.25">
      <c r="A187" s="106">
        <v>6350</v>
      </c>
      <c r="B187" s="355" t="s">
        <v>334</v>
      </c>
      <c r="C187" s="81"/>
      <c r="D187" s="81"/>
      <c r="E187" s="122"/>
      <c r="F187" s="124">
        <f>'3. Income &amp; Expenditure Budget'!F193</f>
        <v>0</v>
      </c>
      <c r="G187" s="210"/>
      <c r="H187" s="210"/>
      <c r="I187" s="210"/>
      <c r="J187" s="210"/>
      <c r="K187" s="210"/>
      <c r="L187" s="210"/>
      <c r="M187" s="210"/>
      <c r="N187" s="210"/>
      <c r="O187" s="210"/>
      <c r="P187" s="210"/>
      <c r="Q187" s="210"/>
      <c r="R187" s="210"/>
    </row>
    <row r="188" spans="1:18" x14ac:dyDescent="0.25">
      <c r="A188" s="106">
        <v>6355</v>
      </c>
      <c r="B188" s="355" t="s">
        <v>335</v>
      </c>
      <c r="C188" s="81"/>
      <c r="D188" s="81"/>
      <c r="E188" s="122"/>
      <c r="F188" s="124">
        <f>'3. Income &amp; Expenditure Budget'!F194</f>
        <v>0</v>
      </c>
      <c r="G188" s="210"/>
      <c r="H188" s="210"/>
      <c r="I188" s="210"/>
      <c r="J188" s="210"/>
      <c r="K188" s="210"/>
      <c r="L188" s="210"/>
      <c r="M188" s="210"/>
      <c r="N188" s="210"/>
      <c r="O188" s="210"/>
      <c r="P188" s="210"/>
      <c r="Q188" s="210"/>
      <c r="R188" s="210"/>
    </row>
    <row r="189" spans="1:18" x14ac:dyDescent="0.25">
      <c r="A189" s="106">
        <v>6400</v>
      </c>
      <c r="B189" s="355" t="s">
        <v>336</v>
      </c>
      <c r="C189" s="81"/>
      <c r="D189" s="81"/>
      <c r="E189" s="122"/>
      <c r="F189" s="124">
        <f>'3. Income &amp; Expenditure Budget'!F195</f>
        <v>0</v>
      </c>
      <c r="G189" s="210"/>
      <c r="H189" s="210"/>
      <c r="I189" s="210"/>
      <c r="J189" s="210"/>
      <c r="K189" s="210"/>
      <c r="L189" s="210"/>
      <c r="M189" s="210"/>
      <c r="N189" s="210"/>
      <c r="O189" s="210"/>
      <c r="P189" s="210"/>
      <c r="Q189" s="210"/>
      <c r="R189" s="210"/>
    </row>
    <row r="190" spans="1:18" x14ac:dyDescent="0.25">
      <c r="A190" s="106">
        <v>6450</v>
      </c>
      <c r="B190" s="318" t="s">
        <v>209</v>
      </c>
      <c r="C190" s="81"/>
      <c r="D190" s="81"/>
      <c r="E190" s="122"/>
      <c r="F190" s="124">
        <f>'3. Income &amp; Expenditure Budget'!F196</f>
        <v>0</v>
      </c>
      <c r="G190" s="210"/>
      <c r="H190" s="210"/>
      <c r="I190" s="210"/>
      <c r="J190" s="210"/>
      <c r="K190" s="210"/>
      <c r="L190" s="210"/>
      <c r="M190" s="210"/>
      <c r="N190" s="210"/>
      <c r="O190" s="210"/>
      <c r="P190" s="210"/>
      <c r="Q190" s="210"/>
      <c r="R190" s="210"/>
    </row>
    <row r="191" spans="1:18" x14ac:dyDescent="0.25">
      <c r="A191" s="106">
        <v>6500</v>
      </c>
      <c r="B191" s="355" t="s">
        <v>337</v>
      </c>
      <c r="C191" s="81"/>
      <c r="D191" s="81"/>
      <c r="E191" s="122"/>
      <c r="F191" s="124">
        <f>'3. Income &amp; Expenditure Budget'!F197</f>
        <v>0</v>
      </c>
      <c r="G191" s="210"/>
      <c r="H191" s="210"/>
      <c r="I191" s="210"/>
      <c r="J191" s="210"/>
      <c r="K191" s="210"/>
      <c r="L191" s="210"/>
      <c r="M191" s="210"/>
      <c r="N191" s="210"/>
      <c r="O191" s="210"/>
      <c r="P191" s="210"/>
      <c r="Q191" s="210"/>
      <c r="R191" s="210"/>
    </row>
    <row r="192" spans="1:18" x14ac:dyDescent="0.25">
      <c r="A192" s="106">
        <v>6600</v>
      </c>
      <c r="B192" s="318" t="s">
        <v>15</v>
      </c>
      <c r="C192" s="81"/>
      <c r="D192" s="81"/>
      <c r="E192" s="122"/>
      <c r="F192" s="124">
        <f>'3. Income &amp; Expenditure Budget'!F198</f>
        <v>0</v>
      </c>
      <c r="G192" s="210"/>
      <c r="H192" s="210"/>
      <c r="I192" s="210"/>
      <c r="J192" s="210"/>
      <c r="K192" s="210"/>
      <c r="L192" s="210"/>
      <c r="M192" s="210"/>
      <c r="N192" s="210"/>
      <c r="O192" s="210"/>
      <c r="P192" s="210"/>
      <c r="Q192" s="210"/>
      <c r="R192" s="210"/>
    </row>
    <row r="193" spans="1:18" x14ac:dyDescent="0.25">
      <c r="A193" s="106">
        <v>6650</v>
      </c>
      <c r="B193" s="355" t="s">
        <v>338</v>
      </c>
      <c r="C193" s="81"/>
      <c r="D193" s="81"/>
      <c r="E193" s="122"/>
      <c r="F193" s="124">
        <f>'3. Income &amp; Expenditure Budget'!F199</f>
        <v>0</v>
      </c>
      <c r="G193" s="210"/>
      <c r="H193" s="210"/>
      <c r="I193" s="210"/>
      <c r="J193" s="210"/>
      <c r="K193" s="210"/>
      <c r="L193" s="210"/>
      <c r="M193" s="210"/>
      <c r="N193" s="210"/>
      <c r="O193" s="210"/>
      <c r="P193" s="210"/>
      <c r="Q193" s="210"/>
      <c r="R193" s="210"/>
    </row>
    <row r="194" spans="1:18" x14ac:dyDescent="0.25">
      <c r="A194" s="106">
        <v>6700</v>
      </c>
      <c r="B194" s="355" t="s">
        <v>339</v>
      </c>
      <c r="C194" s="81"/>
      <c r="D194" s="81"/>
      <c r="E194" s="122"/>
      <c r="F194" s="124">
        <f>'3. Income &amp; Expenditure Budget'!F200</f>
        <v>0</v>
      </c>
      <c r="G194" s="210"/>
      <c r="H194" s="210"/>
      <c r="I194" s="210"/>
      <c r="J194" s="210"/>
      <c r="K194" s="210"/>
      <c r="L194" s="210"/>
      <c r="M194" s="210"/>
      <c r="N194" s="210"/>
      <c r="O194" s="210"/>
      <c r="P194" s="210"/>
      <c r="Q194" s="210"/>
      <c r="R194" s="210"/>
    </row>
    <row r="195" spans="1:18" x14ac:dyDescent="0.25">
      <c r="A195" s="106">
        <v>6730</v>
      </c>
      <c r="B195" s="355" t="s">
        <v>340</v>
      </c>
      <c r="C195" s="81"/>
      <c r="D195" s="81"/>
      <c r="E195" s="122"/>
      <c r="F195" s="124">
        <f>'3. Income &amp; Expenditure Budget'!F201</f>
        <v>0</v>
      </c>
      <c r="G195" s="210"/>
      <c r="H195" s="210"/>
      <c r="I195" s="210"/>
      <c r="J195" s="210"/>
      <c r="K195" s="210"/>
      <c r="L195" s="210"/>
      <c r="M195" s="210"/>
      <c r="N195" s="210"/>
      <c r="O195" s="210"/>
      <c r="P195" s="210"/>
      <c r="Q195" s="210"/>
      <c r="R195" s="210"/>
    </row>
    <row r="196" spans="1:18" x14ac:dyDescent="0.25">
      <c r="A196" s="106">
        <v>6731</v>
      </c>
      <c r="B196" s="355" t="s">
        <v>341</v>
      </c>
      <c r="C196" s="81"/>
      <c r="D196" s="81"/>
      <c r="E196" s="122"/>
      <c r="F196" s="124">
        <f>'3. Income &amp; Expenditure Budget'!F202</f>
        <v>0</v>
      </c>
      <c r="G196" s="210"/>
      <c r="H196" s="210"/>
      <c r="I196" s="210"/>
      <c r="J196" s="210"/>
      <c r="K196" s="210"/>
      <c r="L196" s="210"/>
      <c r="M196" s="210"/>
      <c r="N196" s="210"/>
      <c r="O196" s="210"/>
      <c r="P196" s="210"/>
      <c r="Q196" s="210"/>
      <c r="R196" s="210"/>
    </row>
    <row r="197" spans="1:18" x14ac:dyDescent="0.25">
      <c r="A197" s="106">
        <v>6750</v>
      </c>
      <c r="B197" s="318" t="s">
        <v>139</v>
      </c>
      <c r="C197" s="81"/>
      <c r="D197" s="81"/>
      <c r="E197" s="122"/>
      <c r="F197" s="124">
        <f>'3. Income &amp; Expenditure Budget'!F203</f>
        <v>0</v>
      </c>
      <c r="G197" s="210"/>
      <c r="H197" s="210"/>
      <c r="I197" s="210"/>
      <c r="J197" s="210"/>
      <c r="K197" s="210"/>
      <c r="L197" s="210"/>
      <c r="M197" s="210"/>
      <c r="N197" s="210"/>
      <c r="O197" s="210"/>
      <c r="P197" s="210"/>
      <c r="Q197" s="210"/>
      <c r="R197" s="210"/>
    </row>
    <row r="198" spans="1:18" x14ac:dyDescent="0.25">
      <c r="A198" s="106">
        <v>6755</v>
      </c>
      <c r="B198" s="318" t="s">
        <v>210</v>
      </c>
      <c r="C198" s="81"/>
      <c r="D198" s="81"/>
      <c r="E198" s="122"/>
      <c r="F198" s="124">
        <f>'3. Income &amp; Expenditure Budget'!F204</f>
        <v>0</v>
      </c>
      <c r="G198" s="210"/>
      <c r="H198" s="210"/>
      <c r="I198" s="210"/>
      <c r="J198" s="210"/>
      <c r="K198" s="210"/>
      <c r="L198" s="210"/>
      <c r="M198" s="210"/>
      <c r="N198" s="210"/>
      <c r="O198" s="210"/>
      <c r="P198" s="210"/>
      <c r="Q198" s="210"/>
      <c r="R198" s="210"/>
    </row>
    <row r="199" spans="1:18" x14ac:dyDescent="0.25">
      <c r="A199" s="105">
        <v>6780</v>
      </c>
      <c r="B199" s="318" t="s">
        <v>16</v>
      </c>
      <c r="C199" s="81"/>
      <c r="D199" s="81"/>
      <c r="E199" s="122"/>
      <c r="F199" s="124">
        <f>'3. Income &amp; Expenditure Budget'!F205</f>
        <v>0</v>
      </c>
      <c r="G199" s="210"/>
      <c r="H199" s="210"/>
      <c r="I199" s="210"/>
      <c r="J199" s="210"/>
      <c r="K199" s="210"/>
      <c r="L199" s="210"/>
      <c r="M199" s="210"/>
      <c r="N199" s="210"/>
      <c r="O199" s="210"/>
      <c r="P199" s="210"/>
      <c r="Q199" s="210"/>
      <c r="R199" s="210"/>
    </row>
    <row r="200" spans="1:18" x14ac:dyDescent="0.25">
      <c r="A200" s="105">
        <v>6800</v>
      </c>
      <c r="B200" s="355" t="s">
        <v>342</v>
      </c>
      <c r="C200" s="81"/>
      <c r="D200" s="81"/>
      <c r="E200" s="122"/>
      <c r="F200" s="124">
        <f>'3. Income &amp; Expenditure Budget'!F206</f>
        <v>0</v>
      </c>
      <c r="G200" s="210"/>
      <c r="H200" s="210"/>
      <c r="I200" s="210"/>
      <c r="J200" s="210"/>
      <c r="K200" s="210"/>
      <c r="L200" s="210"/>
      <c r="M200" s="210"/>
      <c r="N200" s="210"/>
      <c r="O200" s="210"/>
      <c r="P200" s="210"/>
      <c r="Q200" s="210"/>
      <c r="R200" s="210"/>
    </row>
    <row r="201" spans="1:18" x14ac:dyDescent="0.25">
      <c r="A201" s="105">
        <v>6830</v>
      </c>
      <c r="B201" s="355" t="s">
        <v>343</v>
      </c>
      <c r="C201" s="81"/>
      <c r="D201" s="81"/>
      <c r="E201" s="122"/>
      <c r="F201" s="124">
        <f>'3. Income &amp; Expenditure Budget'!F207</f>
        <v>0</v>
      </c>
      <c r="G201" s="210"/>
      <c r="H201" s="210"/>
      <c r="I201" s="210"/>
      <c r="J201" s="210"/>
      <c r="K201" s="210"/>
      <c r="L201" s="210"/>
      <c r="M201" s="210"/>
      <c r="N201" s="210"/>
      <c r="O201" s="210"/>
      <c r="P201" s="210"/>
      <c r="Q201" s="210"/>
      <c r="R201" s="210"/>
    </row>
    <row r="202" spans="1:18" ht="15.75" thickBot="1" x14ac:dyDescent="0.3">
      <c r="A202" s="107">
        <v>6900</v>
      </c>
      <c r="B202" s="318" t="s">
        <v>211</v>
      </c>
      <c r="C202" s="82"/>
      <c r="D202" s="82"/>
      <c r="E202" s="123"/>
      <c r="F202" s="124">
        <f>'3. Income &amp; Expenditure Budget'!F208</f>
        <v>0</v>
      </c>
      <c r="G202" s="210"/>
      <c r="H202" s="210"/>
      <c r="I202" s="210"/>
      <c r="J202" s="210"/>
      <c r="K202" s="210"/>
      <c r="L202" s="210"/>
      <c r="M202" s="210"/>
      <c r="N202" s="210"/>
      <c r="O202" s="210"/>
      <c r="P202" s="210"/>
      <c r="Q202" s="210"/>
      <c r="R202" s="210"/>
    </row>
    <row r="203" spans="1:18" ht="15.75" thickBot="1" x14ac:dyDescent="0.3">
      <c r="A203" s="162" t="s">
        <v>77</v>
      </c>
      <c r="B203" s="163"/>
      <c r="C203" s="163"/>
      <c r="D203" s="163"/>
      <c r="E203" s="163"/>
      <c r="F203" s="208">
        <f t="shared" ref="F203:R203" si="8">SUM(F180:F202)</f>
        <v>0</v>
      </c>
      <c r="G203" s="214">
        <f t="shared" si="8"/>
        <v>0</v>
      </c>
      <c r="H203" s="214">
        <f t="shared" si="8"/>
        <v>0</v>
      </c>
      <c r="I203" s="214">
        <f t="shared" si="8"/>
        <v>0</v>
      </c>
      <c r="J203" s="214">
        <f t="shared" si="8"/>
        <v>0</v>
      </c>
      <c r="K203" s="214">
        <f t="shared" si="8"/>
        <v>0</v>
      </c>
      <c r="L203" s="214">
        <f t="shared" si="8"/>
        <v>0</v>
      </c>
      <c r="M203" s="214">
        <f t="shared" si="8"/>
        <v>0</v>
      </c>
      <c r="N203" s="214">
        <f t="shared" si="8"/>
        <v>0</v>
      </c>
      <c r="O203" s="214">
        <f t="shared" si="8"/>
        <v>0</v>
      </c>
      <c r="P203" s="214">
        <f t="shared" si="8"/>
        <v>0</v>
      </c>
      <c r="Q203" s="214">
        <f t="shared" si="8"/>
        <v>0</v>
      </c>
      <c r="R203" s="214">
        <f t="shared" si="8"/>
        <v>0</v>
      </c>
    </row>
    <row r="204" spans="1:18" ht="15.75" thickBot="1" x14ac:dyDescent="0.3">
      <c r="A204" s="108"/>
      <c r="B204" s="75" t="s">
        <v>52</v>
      </c>
      <c r="F204" s="128"/>
      <c r="G204" s="210"/>
      <c r="H204" s="210"/>
      <c r="I204" s="210"/>
      <c r="J204" s="210"/>
      <c r="K204" s="210"/>
      <c r="L204" s="210"/>
      <c r="M204" s="210"/>
      <c r="N204" s="210"/>
      <c r="O204" s="210"/>
      <c r="P204" s="210"/>
      <c r="Q204" s="210"/>
      <c r="R204" s="210"/>
    </row>
    <row r="205" spans="1:18" ht="15.75" thickBot="1" x14ac:dyDescent="0.3">
      <c r="A205" s="162" t="s">
        <v>75</v>
      </c>
      <c r="B205" s="163"/>
      <c r="C205" s="163"/>
      <c r="D205" s="163"/>
      <c r="E205" s="163"/>
      <c r="F205" s="164"/>
      <c r="G205" s="210"/>
      <c r="H205" s="210"/>
      <c r="I205" s="210"/>
      <c r="J205" s="210"/>
      <c r="K205" s="210"/>
      <c r="L205" s="210"/>
      <c r="M205" s="210"/>
      <c r="N205" s="210"/>
      <c r="O205" s="210"/>
      <c r="P205" s="210"/>
      <c r="Q205" s="210"/>
      <c r="R205" s="210"/>
    </row>
    <row r="206" spans="1:18" x14ac:dyDescent="0.25">
      <c r="A206" s="105">
        <v>7300</v>
      </c>
      <c r="B206" s="97" t="s">
        <v>133</v>
      </c>
      <c r="C206" s="81"/>
      <c r="D206" s="81"/>
      <c r="E206" s="122"/>
      <c r="F206" s="124">
        <f>'3. Income &amp; Expenditure Budget'!F212</f>
        <v>0</v>
      </c>
      <c r="G206" s="210"/>
      <c r="H206" s="210"/>
      <c r="I206" s="210"/>
      <c r="J206" s="210"/>
      <c r="K206" s="210"/>
      <c r="L206" s="210"/>
      <c r="M206" s="210"/>
      <c r="N206" s="210"/>
      <c r="O206" s="210"/>
      <c r="P206" s="210"/>
      <c r="Q206" s="210"/>
      <c r="R206" s="210"/>
    </row>
    <row r="207" spans="1:18" x14ac:dyDescent="0.25">
      <c r="A207" s="105">
        <v>7320</v>
      </c>
      <c r="B207" s="318" t="s">
        <v>212</v>
      </c>
      <c r="C207" s="81"/>
      <c r="D207" s="81"/>
      <c r="E207" s="122"/>
      <c r="F207" s="124">
        <f>'3. Income &amp; Expenditure Budget'!F213</f>
        <v>0</v>
      </c>
      <c r="G207" s="210"/>
      <c r="H207" s="210"/>
      <c r="I207" s="210"/>
      <c r="J207" s="210"/>
      <c r="K207" s="210"/>
      <c r="L207" s="210"/>
      <c r="M207" s="210"/>
      <c r="N207" s="210"/>
      <c r="O207" s="210"/>
      <c r="P207" s="210"/>
      <c r="Q207" s="210"/>
      <c r="R207" s="210"/>
    </row>
    <row r="208" spans="1:18" x14ac:dyDescent="0.25">
      <c r="A208" s="105">
        <v>7400</v>
      </c>
      <c r="B208" s="318" t="s">
        <v>344</v>
      </c>
      <c r="C208" s="81"/>
      <c r="D208" s="81"/>
      <c r="E208" s="122"/>
      <c r="F208" s="124">
        <f>'3. Income &amp; Expenditure Budget'!F214</f>
        <v>0</v>
      </c>
      <c r="G208" s="210"/>
      <c r="H208" s="210"/>
      <c r="I208" s="210"/>
      <c r="J208" s="210"/>
      <c r="K208" s="210"/>
      <c r="L208" s="210"/>
      <c r="M208" s="210"/>
      <c r="N208" s="210"/>
      <c r="O208" s="210"/>
      <c r="P208" s="210"/>
      <c r="Q208" s="210"/>
      <c r="R208" s="210"/>
    </row>
    <row r="209" spans="1:18" x14ac:dyDescent="0.25">
      <c r="A209" s="105">
        <v>7450</v>
      </c>
      <c r="B209" s="318" t="s">
        <v>213</v>
      </c>
      <c r="C209" s="81"/>
      <c r="D209" s="81"/>
      <c r="E209" s="122"/>
      <c r="F209" s="124">
        <f>'3. Income &amp; Expenditure Budget'!F215</f>
        <v>0</v>
      </c>
      <c r="G209" s="210"/>
      <c r="H209" s="210"/>
      <c r="I209" s="210"/>
      <c r="J209" s="210"/>
      <c r="K209" s="210"/>
      <c r="L209" s="210"/>
      <c r="M209" s="210"/>
      <c r="N209" s="210"/>
      <c r="O209" s="210"/>
      <c r="P209" s="210"/>
      <c r="Q209" s="210"/>
      <c r="R209" s="210"/>
    </row>
    <row r="210" spans="1:18" ht="15.75" thickBot="1" x14ac:dyDescent="0.3">
      <c r="A210" s="107">
        <v>7800</v>
      </c>
      <c r="B210" s="97" t="s">
        <v>39</v>
      </c>
      <c r="C210" s="82"/>
      <c r="D210" s="82"/>
      <c r="E210" s="123"/>
      <c r="F210" s="124">
        <f>'3. Income &amp; Expenditure Budget'!F216</f>
        <v>0</v>
      </c>
      <c r="G210" s="210"/>
      <c r="H210" s="210"/>
      <c r="I210" s="210"/>
      <c r="J210" s="210"/>
      <c r="K210" s="210"/>
      <c r="L210" s="210"/>
      <c r="M210" s="210"/>
      <c r="N210" s="210"/>
      <c r="O210" s="210"/>
      <c r="P210" s="210"/>
      <c r="Q210" s="210"/>
      <c r="R210" s="210"/>
    </row>
    <row r="211" spans="1:18" ht="15.75" thickBot="1" x14ac:dyDescent="0.3">
      <c r="A211" s="162" t="s">
        <v>76</v>
      </c>
      <c r="B211" s="163"/>
      <c r="C211" s="163"/>
      <c r="D211" s="163"/>
      <c r="E211" s="163"/>
      <c r="F211" s="237">
        <f t="shared" ref="F211:R211" si="9">SUM(F206:F210)</f>
        <v>0</v>
      </c>
      <c r="G211" s="214">
        <f t="shared" si="9"/>
        <v>0</v>
      </c>
      <c r="H211" s="214">
        <f t="shared" si="9"/>
        <v>0</v>
      </c>
      <c r="I211" s="214">
        <f t="shared" si="9"/>
        <v>0</v>
      </c>
      <c r="J211" s="214">
        <f t="shared" si="9"/>
        <v>0</v>
      </c>
      <c r="K211" s="214">
        <f t="shared" si="9"/>
        <v>0</v>
      </c>
      <c r="L211" s="214">
        <f t="shared" si="9"/>
        <v>0</v>
      </c>
      <c r="M211" s="214">
        <f t="shared" si="9"/>
        <v>0</v>
      </c>
      <c r="N211" s="214">
        <f t="shared" si="9"/>
        <v>0</v>
      </c>
      <c r="O211" s="214">
        <f t="shared" si="9"/>
        <v>0</v>
      </c>
      <c r="P211" s="214">
        <f t="shared" si="9"/>
        <v>0</v>
      </c>
      <c r="Q211" s="214">
        <f t="shared" si="9"/>
        <v>0</v>
      </c>
      <c r="R211" s="214">
        <f t="shared" si="9"/>
        <v>0</v>
      </c>
    </row>
    <row r="212" spans="1:18" ht="15.75" thickBot="1" x14ac:dyDescent="0.3">
      <c r="A212" s="110"/>
      <c r="B212" s="76"/>
      <c r="F212" s="128"/>
      <c r="G212" s="210"/>
      <c r="H212" s="210"/>
      <c r="I212" s="210"/>
      <c r="J212" s="210"/>
      <c r="K212" s="210"/>
      <c r="L212" s="210"/>
      <c r="M212" s="210"/>
      <c r="N212" s="210"/>
      <c r="O212" s="210"/>
      <c r="P212" s="210"/>
      <c r="Q212" s="210"/>
      <c r="R212" s="210"/>
    </row>
    <row r="213" spans="1:18" ht="15.75" thickBot="1" x14ac:dyDescent="0.3">
      <c r="A213" s="165" t="s">
        <v>17</v>
      </c>
      <c r="B213" s="166"/>
      <c r="C213" s="166"/>
      <c r="D213" s="166"/>
      <c r="E213" s="166"/>
      <c r="F213" s="209">
        <f t="shared" ref="F213:R213" si="10">(F211+F203+F177+F154+F99)*0.05</f>
        <v>2143.5</v>
      </c>
      <c r="G213" s="209">
        <f t="shared" si="10"/>
        <v>0</v>
      </c>
      <c r="H213" s="209">
        <f t="shared" si="10"/>
        <v>0</v>
      </c>
      <c r="I213" s="209">
        <f t="shared" si="10"/>
        <v>0</v>
      </c>
      <c r="J213" s="209">
        <f t="shared" si="10"/>
        <v>0</v>
      </c>
      <c r="K213" s="209">
        <f t="shared" si="10"/>
        <v>0</v>
      </c>
      <c r="L213" s="209">
        <f t="shared" si="10"/>
        <v>0</v>
      </c>
      <c r="M213" s="209">
        <f t="shared" si="10"/>
        <v>0</v>
      </c>
      <c r="N213" s="209">
        <f t="shared" si="10"/>
        <v>0</v>
      </c>
      <c r="O213" s="209">
        <f t="shared" si="10"/>
        <v>0</v>
      </c>
      <c r="P213" s="209">
        <f t="shared" si="10"/>
        <v>0</v>
      </c>
      <c r="Q213" s="209">
        <f t="shared" si="10"/>
        <v>0</v>
      </c>
      <c r="R213" s="209">
        <f t="shared" si="10"/>
        <v>0</v>
      </c>
    </row>
    <row r="214" spans="1:18" ht="15.75" thickBot="1" x14ac:dyDescent="0.3">
      <c r="A214" s="108"/>
      <c r="B214" s="75" t="s">
        <v>52</v>
      </c>
      <c r="F214" s="128"/>
      <c r="G214" s="210"/>
      <c r="H214" s="210"/>
      <c r="I214" s="210"/>
      <c r="J214" s="210"/>
      <c r="K214" s="210"/>
      <c r="L214" s="210"/>
      <c r="M214" s="210"/>
      <c r="N214" s="210"/>
      <c r="O214" s="210"/>
      <c r="P214" s="210"/>
      <c r="Q214" s="210"/>
      <c r="R214" s="210"/>
    </row>
    <row r="215" spans="1:18" ht="15.75" thickBot="1" x14ac:dyDescent="0.3">
      <c r="A215" s="162"/>
      <c r="B215" s="163" t="s">
        <v>57</v>
      </c>
      <c r="C215" s="163"/>
      <c r="D215" s="163"/>
      <c r="E215" s="163"/>
      <c r="F215" s="208">
        <f t="shared" ref="F215:R215" si="11">F211+F203+F177+F154+F99+F213</f>
        <v>45013.5</v>
      </c>
      <c r="G215" s="208">
        <f t="shared" si="11"/>
        <v>0</v>
      </c>
      <c r="H215" s="208">
        <f t="shared" si="11"/>
        <v>0</v>
      </c>
      <c r="I215" s="208">
        <f t="shared" si="11"/>
        <v>0</v>
      </c>
      <c r="J215" s="208">
        <f t="shared" si="11"/>
        <v>0</v>
      </c>
      <c r="K215" s="208">
        <f t="shared" si="11"/>
        <v>0</v>
      </c>
      <c r="L215" s="208">
        <f t="shared" si="11"/>
        <v>0</v>
      </c>
      <c r="M215" s="208">
        <f t="shared" si="11"/>
        <v>0</v>
      </c>
      <c r="N215" s="208">
        <f t="shared" si="11"/>
        <v>0</v>
      </c>
      <c r="O215" s="208">
        <f t="shared" si="11"/>
        <v>0</v>
      </c>
      <c r="P215" s="208">
        <f t="shared" si="11"/>
        <v>0</v>
      </c>
      <c r="Q215" s="208">
        <f t="shared" si="11"/>
        <v>0</v>
      </c>
      <c r="R215" s="208">
        <f t="shared" si="11"/>
        <v>0</v>
      </c>
    </row>
    <row r="216" spans="1:18" ht="15.75" thickBot="1" x14ac:dyDescent="0.3">
      <c r="A216" s="173"/>
      <c r="B216" s="174" t="s">
        <v>52</v>
      </c>
      <c r="C216" s="175"/>
      <c r="D216" s="175"/>
      <c r="E216" s="175"/>
      <c r="F216" s="176"/>
    </row>
    <row r="217" spans="1:18" ht="19.5" thickBot="1" x14ac:dyDescent="0.35">
      <c r="A217" s="179" t="s">
        <v>81</v>
      </c>
      <c r="B217" s="29"/>
      <c r="C217" s="177"/>
      <c r="D217" s="177"/>
      <c r="E217" s="177"/>
      <c r="F217" s="178">
        <f t="shared" ref="F217:R217" si="12">F81-F215</f>
        <v>361925</v>
      </c>
      <c r="G217" s="178">
        <f t="shared" si="12"/>
        <v>0</v>
      </c>
      <c r="H217" s="178">
        <f t="shared" si="12"/>
        <v>0</v>
      </c>
      <c r="I217" s="178">
        <f t="shared" si="12"/>
        <v>0</v>
      </c>
      <c r="J217" s="178">
        <f t="shared" si="12"/>
        <v>0</v>
      </c>
      <c r="K217" s="178">
        <f t="shared" si="12"/>
        <v>0</v>
      </c>
      <c r="L217" s="178">
        <f t="shared" si="12"/>
        <v>0</v>
      </c>
      <c r="M217" s="178">
        <f t="shared" si="12"/>
        <v>0</v>
      </c>
      <c r="N217" s="178">
        <f t="shared" si="12"/>
        <v>0</v>
      </c>
      <c r="O217" s="178">
        <f t="shared" si="12"/>
        <v>0</v>
      </c>
      <c r="P217" s="178">
        <f t="shared" si="12"/>
        <v>0</v>
      </c>
      <c r="Q217" s="178">
        <f t="shared" si="12"/>
        <v>0</v>
      </c>
      <c r="R217" s="178">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O187"/>
  <sheetViews>
    <sheetView workbookViewId="0">
      <selection activeCell="B8" sqref="B8"/>
    </sheetView>
  </sheetViews>
  <sheetFormatPr defaultRowHeight="15" x14ac:dyDescent="0.25"/>
  <cols>
    <col min="2" max="2" width="48.42578125" bestFit="1" customWidth="1"/>
    <col min="3" max="3" width="18.28515625" style="282" customWidth="1"/>
    <col min="4" max="4" width="44.85546875" style="39" customWidth="1"/>
    <col min="6" max="6" width="23.28515625" customWidth="1"/>
    <col min="7" max="7" width="24.85546875" customWidth="1"/>
  </cols>
  <sheetData>
    <row r="1" spans="1:15" ht="18.75" x14ac:dyDescent="0.3">
      <c r="A1" s="415" t="str">
        <f>'2.Budget Grant Calculation'!B3</f>
        <v>Voluntary Secondary School</v>
      </c>
      <c r="B1" s="416"/>
      <c r="C1" s="416"/>
      <c r="D1" s="416"/>
      <c r="F1" s="356" t="s">
        <v>346</v>
      </c>
      <c r="G1" s="357"/>
      <c r="H1" s="357"/>
      <c r="I1" s="357"/>
      <c r="J1" s="357"/>
      <c r="K1" s="357"/>
      <c r="L1" s="357"/>
      <c r="M1" s="357"/>
      <c r="N1" s="357"/>
      <c r="O1" s="358"/>
    </row>
    <row r="2" spans="1:15" ht="18.75" x14ac:dyDescent="0.3">
      <c r="A2" s="417"/>
      <c r="B2" s="414"/>
      <c r="C2" s="414"/>
      <c r="D2" s="414"/>
      <c r="F2" s="359" t="s">
        <v>347</v>
      </c>
      <c r="G2" s="360"/>
      <c r="H2" s="360"/>
      <c r="I2" s="360"/>
      <c r="J2" s="360"/>
      <c r="K2" s="360"/>
      <c r="L2" s="360"/>
      <c r="M2" s="360"/>
      <c r="N2" s="360"/>
      <c r="O2" s="361"/>
    </row>
    <row r="3" spans="1:15" ht="19.5" thickBot="1" x14ac:dyDescent="0.35">
      <c r="A3" s="417" t="s">
        <v>189</v>
      </c>
      <c r="B3" s="414"/>
      <c r="C3" s="414"/>
      <c r="D3" s="414"/>
      <c r="F3" s="359" t="s">
        <v>348</v>
      </c>
      <c r="G3" s="360"/>
      <c r="H3" s="360"/>
      <c r="I3" s="360"/>
      <c r="J3" s="360"/>
      <c r="K3" s="360"/>
      <c r="L3" s="360"/>
      <c r="M3" s="360"/>
      <c r="N3" s="360"/>
      <c r="O3" s="361"/>
    </row>
    <row r="4" spans="1:15" ht="15.75" x14ac:dyDescent="0.25">
      <c r="A4" s="332" t="s">
        <v>234</v>
      </c>
      <c r="B4" s="333"/>
      <c r="C4" s="333"/>
      <c r="D4" s="334"/>
      <c r="F4" s="362"/>
      <c r="J4" s="45"/>
      <c r="O4" s="65"/>
    </row>
    <row r="5" spans="1:15" ht="16.5" thickBot="1" x14ac:dyDescent="0.3">
      <c r="A5" s="335" t="s">
        <v>246</v>
      </c>
      <c r="B5" s="336"/>
      <c r="C5" s="336"/>
      <c r="D5" s="337"/>
      <c r="F5" s="363" t="s">
        <v>349</v>
      </c>
      <c r="G5" s="45" t="s">
        <v>350</v>
      </c>
      <c r="H5" s="45" t="s">
        <v>351</v>
      </c>
      <c r="O5" s="65"/>
    </row>
    <row r="6" spans="1:15" ht="16.5" thickBot="1" x14ac:dyDescent="0.3">
      <c r="A6" s="347" t="s">
        <v>235</v>
      </c>
      <c r="B6" s="342"/>
      <c r="C6" s="342"/>
      <c r="D6" s="211"/>
      <c r="F6" s="364">
        <f>SUM(D12:D187)</f>
        <v>449808.5</v>
      </c>
      <c r="G6" s="39">
        <f>'3. Income &amp; Expenditure Budget'!F87+'3. Income &amp; Expenditure Budget'!F221-'3. Income &amp; Expenditure Budget'!F219</f>
        <v>449808.5</v>
      </c>
      <c r="H6" t="b">
        <f>F6=G6</f>
        <v>1</v>
      </c>
      <c r="O6" s="65"/>
    </row>
    <row r="7" spans="1:15" ht="16.5" thickBot="1" x14ac:dyDescent="0.3">
      <c r="A7" s="338" t="s">
        <v>241</v>
      </c>
      <c r="B7" s="339"/>
      <c r="C7" s="339"/>
      <c r="D7" s="340"/>
      <c r="F7" s="365" t="s">
        <v>352</v>
      </c>
      <c r="O7" s="65"/>
    </row>
    <row r="8" spans="1:15" ht="16.5" thickBot="1" x14ac:dyDescent="0.3">
      <c r="B8" s="353" t="s">
        <v>245</v>
      </c>
      <c r="C8" s="345"/>
      <c r="D8" s="346"/>
      <c r="F8" s="362"/>
      <c r="O8" s="65"/>
    </row>
    <row r="9" spans="1:15" ht="19.5" thickBot="1" x14ac:dyDescent="0.35">
      <c r="A9" s="303" t="s">
        <v>191</v>
      </c>
      <c r="B9" s="305" t="s">
        <v>192</v>
      </c>
      <c r="C9" s="298" t="s">
        <v>236</v>
      </c>
      <c r="D9" s="307" t="s">
        <v>194</v>
      </c>
      <c r="F9" s="362"/>
      <c r="O9" s="65"/>
    </row>
    <row r="10" spans="1:15" ht="19.5" thickBot="1" x14ac:dyDescent="0.35">
      <c r="A10" s="304" t="s">
        <v>196</v>
      </c>
      <c r="B10" s="306" t="s">
        <v>193</v>
      </c>
      <c r="C10" s="299" t="s">
        <v>237</v>
      </c>
      <c r="D10" s="349" t="s">
        <v>195</v>
      </c>
      <c r="F10" s="362"/>
      <c r="O10" s="65"/>
    </row>
    <row r="11" spans="1:15" ht="19.5" thickBot="1" x14ac:dyDescent="0.35">
      <c r="A11" s="301" t="s">
        <v>190</v>
      </c>
      <c r="B11" s="301" t="s">
        <v>238</v>
      </c>
      <c r="C11" s="302" t="s">
        <v>232</v>
      </c>
      <c r="D11" s="348" t="s">
        <v>239</v>
      </c>
      <c r="F11" s="363" t="s">
        <v>353</v>
      </c>
      <c r="G11" s="45" t="s">
        <v>354</v>
      </c>
      <c r="H11" s="45" t="s">
        <v>351</v>
      </c>
      <c r="O11" s="65"/>
    </row>
    <row r="12" spans="1:15" x14ac:dyDescent="0.25">
      <c r="A12" s="283">
        <v>3010</v>
      </c>
      <c r="B12" s="97" t="s">
        <v>2</v>
      </c>
      <c r="C12" s="296">
        <f>'3. Income &amp; Expenditure Budget'!F14</f>
        <v>178224</v>
      </c>
      <c r="D12" s="331">
        <f>C12</f>
        <v>178224</v>
      </c>
      <c r="F12" s="359"/>
      <c r="G12" s="360"/>
      <c r="O12" s="65"/>
    </row>
    <row r="13" spans="1:15" x14ac:dyDescent="0.25">
      <c r="A13" s="284">
        <v>3020</v>
      </c>
      <c r="B13" s="97" t="s">
        <v>162</v>
      </c>
      <c r="C13" s="296" t="str">
        <f>'3. Income &amp; Expenditure Budget'!F15</f>
        <v xml:space="preserve"> </v>
      </c>
      <c r="D13" s="331" t="str">
        <f t="shared" ref="D13:D76" si="0">C13</f>
        <v xml:space="preserve"> </v>
      </c>
      <c r="F13" s="359"/>
      <c r="G13" s="360"/>
      <c r="O13" s="65"/>
    </row>
    <row r="14" spans="1:15" x14ac:dyDescent="0.25">
      <c r="A14" s="284">
        <v>3050</v>
      </c>
      <c r="B14" s="98" t="s">
        <v>345</v>
      </c>
      <c r="C14" s="296">
        <f>'3. Income &amp; Expenditure Budget'!F16</f>
        <v>126618</v>
      </c>
      <c r="D14" s="331">
        <f t="shared" si="0"/>
        <v>126618</v>
      </c>
      <c r="F14" s="359"/>
      <c r="G14" s="360"/>
      <c r="O14" s="65"/>
    </row>
    <row r="15" spans="1:15" x14ac:dyDescent="0.25">
      <c r="A15" s="284">
        <v>3100</v>
      </c>
      <c r="B15" s="99" t="s">
        <v>3</v>
      </c>
      <c r="C15" s="296">
        <f>'3. Income &amp; Expenditure Budget'!F17</f>
        <v>23275</v>
      </c>
      <c r="D15" s="331">
        <f t="shared" si="0"/>
        <v>23275</v>
      </c>
      <c r="F15" s="359"/>
      <c r="G15" s="360"/>
      <c r="O15" s="65"/>
    </row>
    <row r="16" spans="1:15" x14ac:dyDescent="0.25">
      <c r="A16" s="284">
        <v>3130</v>
      </c>
      <c r="B16" s="99" t="s">
        <v>4</v>
      </c>
      <c r="C16" s="296">
        <f>'3. Income &amp; Expenditure Budget'!F18</f>
        <v>19075</v>
      </c>
      <c r="D16" s="331">
        <f t="shared" si="0"/>
        <v>19075</v>
      </c>
      <c r="F16" s="359"/>
      <c r="G16" s="360"/>
      <c r="O16" s="65"/>
    </row>
    <row r="17" spans="1:15" x14ac:dyDescent="0.25">
      <c r="A17" s="284">
        <v>3140</v>
      </c>
      <c r="B17" s="103" t="s">
        <v>163</v>
      </c>
      <c r="C17" s="296">
        <f>'3. Income &amp; Expenditure Budget'!F19</f>
        <v>0</v>
      </c>
      <c r="D17" s="331">
        <f t="shared" si="0"/>
        <v>0</v>
      </c>
      <c r="F17" s="359"/>
      <c r="G17" s="360"/>
      <c r="O17" s="65"/>
    </row>
    <row r="18" spans="1:15" x14ac:dyDescent="0.25">
      <c r="A18" s="284">
        <v>3150</v>
      </c>
      <c r="B18" s="97" t="s">
        <v>153</v>
      </c>
      <c r="C18" s="296">
        <f>'3. Income &amp; Expenditure Budget'!F20</f>
        <v>21996</v>
      </c>
      <c r="D18" s="331">
        <f t="shared" si="0"/>
        <v>21996</v>
      </c>
      <c r="F18" s="359"/>
      <c r="G18" s="360"/>
      <c r="O18" s="65"/>
    </row>
    <row r="19" spans="1:15" x14ac:dyDescent="0.25">
      <c r="A19" s="284">
        <v>3155</v>
      </c>
      <c r="B19" s="97" t="s">
        <v>270</v>
      </c>
      <c r="C19" s="296">
        <f>'3. Income &amp; Expenditure Budget'!F21</f>
        <v>0</v>
      </c>
      <c r="D19" s="331">
        <f t="shared" si="0"/>
        <v>0</v>
      </c>
      <c r="F19" s="359"/>
      <c r="G19" s="360"/>
      <c r="O19" s="65"/>
    </row>
    <row r="20" spans="1:15" x14ac:dyDescent="0.25">
      <c r="A20" s="284">
        <v>3170</v>
      </c>
      <c r="B20" s="97" t="s">
        <v>51</v>
      </c>
      <c r="C20" s="296">
        <f>'3. Income &amp; Expenditure Budget'!F22</f>
        <v>0</v>
      </c>
      <c r="D20" s="331">
        <f t="shared" si="0"/>
        <v>0</v>
      </c>
      <c r="F20" s="359"/>
      <c r="G20" s="360"/>
      <c r="O20" s="65"/>
    </row>
    <row r="21" spans="1:15" x14ac:dyDescent="0.25">
      <c r="A21" s="284">
        <v>3171</v>
      </c>
      <c r="B21" s="97" t="s">
        <v>269</v>
      </c>
      <c r="C21" s="296">
        <f>'3. Income &amp; Expenditure Budget'!F23</f>
        <v>552.5</v>
      </c>
      <c r="D21" s="331">
        <f t="shared" si="0"/>
        <v>552.5</v>
      </c>
      <c r="F21" s="359"/>
      <c r="G21" s="360"/>
      <c r="O21" s="65"/>
    </row>
    <row r="22" spans="1:15" x14ac:dyDescent="0.25">
      <c r="A22" s="284">
        <v>3190</v>
      </c>
      <c r="B22" s="97" t="s">
        <v>110</v>
      </c>
      <c r="C22" s="296">
        <f>'3. Income &amp; Expenditure Budget'!F24</f>
        <v>300</v>
      </c>
      <c r="D22" s="331">
        <f t="shared" si="0"/>
        <v>300</v>
      </c>
      <c r="F22" s="359"/>
      <c r="G22" s="360"/>
      <c r="O22" s="65"/>
    </row>
    <row r="23" spans="1:15" x14ac:dyDescent="0.25">
      <c r="A23" s="284">
        <v>3200</v>
      </c>
      <c r="B23" s="97" t="s">
        <v>121</v>
      </c>
      <c r="C23" s="296">
        <f>'3. Income &amp; Expenditure Budget'!F25</f>
        <v>1520</v>
      </c>
      <c r="D23" s="331">
        <f t="shared" si="0"/>
        <v>1520</v>
      </c>
      <c r="F23" s="359"/>
      <c r="G23" s="360"/>
      <c r="O23" s="65"/>
    </row>
    <row r="24" spans="1:15" x14ac:dyDescent="0.25">
      <c r="A24" s="284">
        <v>3210</v>
      </c>
      <c r="B24" s="97" t="s">
        <v>122</v>
      </c>
      <c r="C24" s="296">
        <f>'3. Income &amp; Expenditure Budget'!F26</f>
        <v>3473</v>
      </c>
      <c r="D24" s="331">
        <f t="shared" si="0"/>
        <v>3473</v>
      </c>
      <c r="F24" s="359"/>
      <c r="G24" s="360"/>
      <c r="O24" s="65"/>
    </row>
    <row r="25" spans="1:15" x14ac:dyDescent="0.25">
      <c r="A25" s="284">
        <v>3220</v>
      </c>
      <c r="B25" s="97" t="s">
        <v>5</v>
      </c>
      <c r="C25" s="296">
        <f>'3. Income &amp; Expenditure Budget'!F27</f>
        <v>0</v>
      </c>
      <c r="D25" s="331">
        <f t="shared" si="0"/>
        <v>0</v>
      </c>
      <c r="F25" s="359"/>
      <c r="G25" s="360"/>
      <c r="O25" s="65"/>
    </row>
    <row r="26" spans="1:15" x14ac:dyDescent="0.25">
      <c r="A26" s="284">
        <v>3230</v>
      </c>
      <c r="B26" s="97" t="s">
        <v>134</v>
      </c>
      <c r="C26" s="296">
        <f>'3. Income &amp; Expenditure Budget'!F28</f>
        <v>0</v>
      </c>
      <c r="D26" s="331">
        <f t="shared" si="0"/>
        <v>0</v>
      </c>
      <c r="F26" s="359"/>
      <c r="G26" s="360"/>
      <c r="O26" s="65"/>
    </row>
    <row r="27" spans="1:15" x14ac:dyDescent="0.25">
      <c r="A27" s="284">
        <v>3240</v>
      </c>
      <c r="B27" s="97" t="s">
        <v>152</v>
      </c>
      <c r="C27" s="296">
        <f>'3. Income &amp; Expenditure Budget'!F29</f>
        <v>20874</v>
      </c>
      <c r="D27" s="331">
        <f t="shared" si="0"/>
        <v>20874</v>
      </c>
      <c r="F27" s="359"/>
      <c r="G27" s="360"/>
      <c r="O27" s="65"/>
    </row>
    <row r="28" spans="1:15" x14ac:dyDescent="0.25">
      <c r="A28" s="284">
        <v>3245</v>
      </c>
      <c r="B28" s="97" t="s">
        <v>111</v>
      </c>
      <c r="C28" s="296">
        <f>'3. Income &amp; Expenditure Budget'!F30</f>
        <v>26</v>
      </c>
      <c r="D28" s="331">
        <f t="shared" si="0"/>
        <v>26</v>
      </c>
      <c r="F28" s="359"/>
      <c r="G28" s="360"/>
      <c r="O28" s="65"/>
    </row>
    <row r="29" spans="1:15" x14ac:dyDescent="0.25">
      <c r="A29" s="284">
        <v>3255</v>
      </c>
      <c r="B29" s="97" t="s">
        <v>151</v>
      </c>
      <c r="C29" s="296">
        <f>'3. Income &amp; Expenditure Budget'!F31</f>
        <v>0</v>
      </c>
      <c r="D29" s="331">
        <f t="shared" si="0"/>
        <v>0</v>
      </c>
      <c r="F29" s="359"/>
      <c r="G29" s="360"/>
      <c r="O29" s="65"/>
    </row>
    <row r="30" spans="1:15" x14ac:dyDescent="0.25">
      <c r="A30" s="284">
        <v>3260</v>
      </c>
      <c r="B30" s="97" t="s">
        <v>150</v>
      </c>
      <c r="C30" s="296">
        <f>'3. Income &amp; Expenditure Budget'!F32</f>
        <v>0</v>
      </c>
      <c r="D30" s="331">
        <f t="shared" si="0"/>
        <v>0</v>
      </c>
      <c r="F30" s="359"/>
      <c r="G30" s="360"/>
      <c r="O30" s="65"/>
    </row>
    <row r="31" spans="1:15" x14ac:dyDescent="0.25">
      <c r="A31" s="284">
        <v>3275</v>
      </c>
      <c r="B31" s="97" t="s">
        <v>149</v>
      </c>
      <c r="C31" s="296">
        <f>'3. Income &amp; Expenditure Budget'!F33</f>
        <v>0</v>
      </c>
      <c r="D31" s="331">
        <f t="shared" si="0"/>
        <v>0</v>
      </c>
      <c r="F31" s="359"/>
      <c r="G31" s="360"/>
      <c r="O31" s="65"/>
    </row>
    <row r="32" spans="1:15" x14ac:dyDescent="0.25">
      <c r="A32" s="284">
        <v>3276</v>
      </c>
      <c r="B32" s="97" t="s">
        <v>148</v>
      </c>
      <c r="C32" s="296">
        <f>'3. Income &amp; Expenditure Budget'!F34</f>
        <v>0</v>
      </c>
      <c r="D32" s="331">
        <f t="shared" si="0"/>
        <v>0</v>
      </c>
      <c r="F32" s="359"/>
      <c r="G32" s="360"/>
      <c r="O32" s="65"/>
    </row>
    <row r="33" spans="1:15" x14ac:dyDescent="0.25">
      <c r="A33" s="285">
        <v>3290</v>
      </c>
      <c r="B33" s="97" t="s">
        <v>164</v>
      </c>
      <c r="C33" s="296">
        <f>'3. Income &amp; Expenditure Budget'!F35</f>
        <v>11005</v>
      </c>
      <c r="D33" s="331">
        <f t="shared" si="0"/>
        <v>11005</v>
      </c>
      <c r="F33" s="359"/>
      <c r="G33" s="360"/>
      <c r="O33" s="65"/>
    </row>
    <row r="34" spans="1:15" x14ac:dyDescent="0.25">
      <c r="A34" s="285">
        <v>3293</v>
      </c>
      <c r="B34" s="97" t="s">
        <v>165</v>
      </c>
      <c r="C34" s="296">
        <f>'3. Income &amp; Expenditure Budget'!F36</f>
        <v>0</v>
      </c>
      <c r="D34" s="331">
        <f t="shared" si="0"/>
        <v>0</v>
      </c>
      <c r="F34" s="359"/>
      <c r="G34" s="360"/>
      <c r="O34" s="65"/>
    </row>
    <row r="35" spans="1:15" x14ac:dyDescent="0.25">
      <c r="A35" s="285">
        <v>3294</v>
      </c>
      <c r="B35" s="97" t="s">
        <v>117</v>
      </c>
      <c r="C35" s="296">
        <f>'3. Income &amp; Expenditure Budget'!F37</f>
        <v>0</v>
      </c>
      <c r="D35" s="331">
        <f t="shared" si="0"/>
        <v>0</v>
      </c>
      <c r="F35" s="366">
        <f>SUM(D12:D35)</f>
        <v>406938.5</v>
      </c>
      <c r="G35" s="367">
        <f>'3. Income &amp; Expenditure Budget'!F87</f>
        <v>406938.5</v>
      </c>
      <c r="H35" t="b">
        <f>F35=G35</f>
        <v>1</v>
      </c>
      <c r="O35" s="65"/>
    </row>
    <row r="36" spans="1:15" x14ac:dyDescent="0.25">
      <c r="A36" s="292">
        <v>3295</v>
      </c>
      <c r="B36" s="97" t="s">
        <v>147</v>
      </c>
      <c r="C36" s="296">
        <f>'3. Income &amp; Expenditure Budget'!F39</f>
        <v>0</v>
      </c>
      <c r="D36" s="331">
        <f t="shared" si="0"/>
        <v>0</v>
      </c>
      <c r="F36" s="359"/>
      <c r="G36" s="360"/>
      <c r="O36" s="65"/>
    </row>
    <row r="37" spans="1:15" x14ac:dyDescent="0.25">
      <c r="A37" s="292">
        <v>3296</v>
      </c>
      <c r="B37" s="97" t="s">
        <v>112</v>
      </c>
      <c r="C37" s="296">
        <f>'3. Income &amp; Expenditure Budget'!F40</f>
        <v>0</v>
      </c>
      <c r="D37" s="331">
        <f t="shared" si="0"/>
        <v>0</v>
      </c>
      <c r="F37" s="359"/>
      <c r="G37" s="360"/>
      <c r="O37" s="65"/>
    </row>
    <row r="38" spans="1:15" x14ac:dyDescent="0.25">
      <c r="A38" s="292">
        <v>3297</v>
      </c>
      <c r="B38" s="97" t="s">
        <v>113</v>
      </c>
      <c r="C38" s="296">
        <f>'3. Income &amp; Expenditure Budget'!F41</f>
        <v>0</v>
      </c>
      <c r="D38" s="331">
        <f t="shared" si="0"/>
        <v>0</v>
      </c>
      <c r="F38" s="359"/>
      <c r="G38" s="360"/>
      <c r="O38" s="65"/>
    </row>
    <row r="39" spans="1:15" x14ac:dyDescent="0.25">
      <c r="A39" s="292">
        <v>3298</v>
      </c>
      <c r="B39" s="97" t="s">
        <v>114</v>
      </c>
      <c r="C39" s="296">
        <f>'3. Income &amp; Expenditure Budget'!F42</f>
        <v>0</v>
      </c>
      <c r="D39" s="331">
        <f t="shared" si="0"/>
        <v>0</v>
      </c>
      <c r="F39" s="366"/>
      <c r="G39" s="360"/>
      <c r="O39" s="65"/>
    </row>
    <row r="40" spans="1:15" ht="15.75" thickBot="1" x14ac:dyDescent="0.3">
      <c r="A40" s="292">
        <v>3299</v>
      </c>
      <c r="B40" s="97" t="s">
        <v>115</v>
      </c>
      <c r="C40" s="296">
        <f>'3. Income &amp; Expenditure Budget'!F43</f>
        <v>0</v>
      </c>
      <c r="D40" s="331">
        <f t="shared" si="0"/>
        <v>0</v>
      </c>
      <c r="F40" s="366">
        <f>SUM(D36:D40)</f>
        <v>0</v>
      </c>
      <c r="G40" s="360">
        <f>'3. Income &amp; Expenditure Budget'!F44</f>
        <v>0</v>
      </c>
      <c r="H40" t="b">
        <f>F40=G40</f>
        <v>1</v>
      </c>
      <c r="O40" s="65"/>
    </row>
    <row r="41" spans="1:15" x14ac:dyDescent="0.25">
      <c r="A41" s="286">
        <v>3300</v>
      </c>
      <c r="B41" s="101" t="s">
        <v>271</v>
      </c>
      <c r="C41" s="296">
        <f>'3. Income &amp; Expenditure Budget'!F47</f>
        <v>0</v>
      </c>
      <c r="D41" s="331">
        <f t="shared" si="0"/>
        <v>0</v>
      </c>
      <c r="F41" s="359"/>
      <c r="G41" s="360"/>
      <c r="O41" s="65"/>
    </row>
    <row r="42" spans="1:15" x14ac:dyDescent="0.25">
      <c r="A42" s="283">
        <v>3310</v>
      </c>
      <c r="B42" s="101" t="s">
        <v>272</v>
      </c>
      <c r="C42" s="296">
        <f>'3. Income &amp; Expenditure Budget'!F48</f>
        <v>0</v>
      </c>
      <c r="D42" s="331">
        <f t="shared" si="0"/>
        <v>0</v>
      </c>
      <c r="F42" s="359"/>
      <c r="G42" s="360"/>
      <c r="O42" s="65"/>
    </row>
    <row r="43" spans="1:15" x14ac:dyDescent="0.25">
      <c r="A43" s="284">
        <v>3330</v>
      </c>
      <c r="B43" s="101" t="s">
        <v>273</v>
      </c>
      <c r="C43" s="296">
        <f>'3. Income &amp; Expenditure Budget'!F49</f>
        <v>0</v>
      </c>
      <c r="D43" s="331">
        <f t="shared" si="0"/>
        <v>0</v>
      </c>
      <c r="F43" s="359"/>
      <c r="G43" s="360"/>
      <c r="O43" s="65"/>
    </row>
    <row r="44" spans="1:15" x14ac:dyDescent="0.25">
      <c r="A44" s="284">
        <v>3335</v>
      </c>
      <c r="B44" s="100" t="s">
        <v>158</v>
      </c>
      <c r="C44" s="296">
        <f>'3. Income &amp; Expenditure Budget'!F50</f>
        <v>0</v>
      </c>
      <c r="D44" s="331">
        <f t="shared" si="0"/>
        <v>0</v>
      </c>
      <c r="F44" s="359"/>
      <c r="G44" s="360"/>
      <c r="O44" s="65"/>
    </row>
    <row r="45" spans="1:15" x14ac:dyDescent="0.25">
      <c r="A45" s="284">
        <v>3350</v>
      </c>
      <c r="B45" s="100" t="s">
        <v>274</v>
      </c>
      <c r="C45" s="296">
        <f>'3. Income &amp; Expenditure Budget'!F51</f>
        <v>0</v>
      </c>
      <c r="D45" s="331">
        <f t="shared" si="0"/>
        <v>0</v>
      </c>
      <c r="F45" s="359"/>
      <c r="G45" s="360"/>
      <c r="O45" s="65"/>
    </row>
    <row r="46" spans="1:15" x14ac:dyDescent="0.25">
      <c r="A46" s="284">
        <v>3370</v>
      </c>
      <c r="B46" s="101" t="s">
        <v>123</v>
      </c>
      <c r="C46" s="296">
        <f>'3. Income &amp; Expenditure Budget'!F52</f>
        <v>0</v>
      </c>
      <c r="D46" s="331">
        <f t="shared" si="0"/>
        <v>0</v>
      </c>
      <c r="F46" s="359"/>
      <c r="G46" s="360"/>
      <c r="O46" s="65"/>
    </row>
    <row r="47" spans="1:15" x14ac:dyDescent="0.25">
      <c r="A47" s="284">
        <v>3375</v>
      </c>
      <c r="B47" s="100" t="s">
        <v>53</v>
      </c>
      <c r="C47" s="296">
        <f>'3. Income &amp; Expenditure Budget'!F53</f>
        <v>0</v>
      </c>
      <c r="D47" s="331">
        <f t="shared" si="0"/>
        <v>0</v>
      </c>
      <c r="F47" s="359"/>
      <c r="G47" s="360"/>
      <c r="O47" s="65"/>
    </row>
    <row r="48" spans="1:15" x14ac:dyDescent="0.25">
      <c r="A48" s="284">
        <v>3380</v>
      </c>
      <c r="B48" s="100" t="s">
        <v>275</v>
      </c>
      <c r="C48" s="296">
        <f>'3. Income &amp; Expenditure Budget'!F54</f>
        <v>0</v>
      </c>
      <c r="D48" s="331">
        <f t="shared" si="0"/>
        <v>0</v>
      </c>
      <c r="F48" s="359"/>
      <c r="G48" s="360"/>
      <c r="O48" s="65"/>
    </row>
    <row r="49" spans="1:15" x14ac:dyDescent="0.25">
      <c r="A49" s="284">
        <v>3390</v>
      </c>
      <c r="B49" s="101" t="s">
        <v>54</v>
      </c>
      <c r="C49" s="296">
        <f>'3. Income &amp; Expenditure Budget'!F55</f>
        <v>0</v>
      </c>
      <c r="D49" s="331">
        <f t="shared" si="0"/>
        <v>0</v>
      </c>
      <c r="F49" s="359"/>
      <c r="G49" s="360"/>
      <c r="O49" s="65"/>
    </row>
    <row r="50" spans="1:15" x14ac:dyDescent="0.25">
      <c r="A50" s="284">
        <v>3395</v>
      </c>
      <c r="B50" s="101" t="s">
        <v>166</v>
      </c>
      <c r="C50" s="296">
        <f>'3. Income &amp; Expenditure Budget'!F56</f>
        <v>0</v>
      </c>
      <c r="D50" s="331">
        <f t="shared" si="0"/>
        <v>0</v>
      </c>
      <c r="F50" s="359"/>
      <c r="G50" s="360"/>
      <c r="O50" s="65"/>
    </row>
    <row r="51" spans="1:15" x14ac:dyDescent="0.25">
      <c r="A51" s="284">
        <v>3410</v>
      </c>
      <c r="B51" s="99" t="s">
        <v>82</v>
      </c>
      <c r="C51" s="296">
        <f>'3. Income &amp; Expenditure Budget'!F57</f>
        <v>0</v>
      </c>
      <c r="D51" s="331">
        <f t="shared" si="0"/>
        <v>0</v>
      </c>
      <c r="F51" s="359"/>
      <c r="G51" s="360"/>
      <c r="O51" s="65"/>
    </row>
    <row r="52" spans="1:15" x14ac:dyDescent="0.25">
      <c r="A52" s="284">
        <v>3420</v>
      </c>
      <c r="B52" s="99" t="s">
        <v>6</v>
      </c>
      <c r="C52" s="296">
        <f>'3. Income &amp; Expenditure Budget'!F58</f>
        <v>0</v>
      </c>
      <c r="D52" s="331">
        <f t="shared" si="0"/>
        <v>0</v>
      </c>
      <c r="F52" s="359"/>
      <c r="G52" s="360"/>
      <c r="O52" s="65"/>
    </row>
    <row r="53" spans="1:15" x14ac:dyDescent="0.25">
      <c r="A53" s="284">
        <v>3430</v>
      </c>
      <c r="B53" s="99" t="s">
        <v>7</v>
      </c>
      <c r="C53" s="296">
        <f>'3. Income &amp; Expenditure Budget'!F59</f>
        <v>0</v>
      </c>
      <c r="D53" s="331">
        <f t="shared" si="0"/>
        <v>0</v>
      </c>
      <c r="F53" s="359"/>
      <c r="G53" s="360"/>
      <c r="O53" s="65"/>
    </row>
    <row r="54" spans="1:15" x14ac:dyDescent="0.25">
      <c r="A54" s="284">
        <v>3440</v>
      </c>
      <c r="B54" s="99" t="s">
        <v>276</v>
      </c>
      <c r="C54" s="296">
        <f>'3. Income &amp; Expenditure Budget'!F60</f>
        <v>0</v>
      </c>
      <c r="D54" s="331">
        <f t="shared" si="0"/>
        <v>0</v>
      </c>
      <c r="F54" s="359"/>
      <c r="G54" s="360"/>
      <c r="O54" s="65"/>
    </row>
    <row r="55" spans="1:15" x14ac:dyDescent="0.25">
      <c r="A55" s="284">
        <v>3450</v>
      </c>
      <c r="B55" s="99" t="s">
        <v>277</v>
      </c>
      <c r="C55" s="296">
        <f>'3. Income &amp; Expenditure Budget'!F61</f>
        <v>0</v>
      </c>
      <c r="D55" s="331">
        <f t="shared" si="0"/>
        <v>0</v>
      </c>
      <c r="F55" s="359"/>
      <c r="G55" s="360"/>
      <c r="O55" s="65"/>
    </row>
    <row r="56" spans="1:15" x14ac:dyDescent="0.25">
      <c r="A56" s="284">
        <v>3460</v>
      </c>
      <c r="B56" s="99" t="s">
        <v>167</v>
      </c>
      <c r="C56" s="296">
        <f>'3. Income &amp; Expenditure Budget'!F62</f>
        <v>0</v>
      </c>
      <c r="D56" s="331">
        <f t="shared" si="0"/>
        <v>0</v>
      </c>
      <c r="F56" s="359"/>
      <c r="G56" s="360"/>
      <c r="O56" s="65"/>
    </row>
    <row r="57" spans="1:15" x14ac:dyDescent="0.25">
      <c r="A57" s="284">
        <v>3490</v>
      </c>
      <c r="B57" s="99" t="s">
        <v>118</v>
      </c>
      <c r="C57" s="296">
        <f>'3. Income &amp; Expenditure Budget'!F63</f>
        <v>0</v>
      </c>
      <c r="D57" s="331">
        <f t="shared" si="0"/>
        <v>0</v>
      </c>
      <c r="F57" s="359"/>
      <c r="G57" s="360"/>
      <c r="O57" s="65"/>
    </row>
    <row r="58" spans="1:15" x14ac:dyDescent="0.25">
      <c r="A58" s="284">
        <v>3495</v>
      </c>
      <c r="B58" s="100" t="s">
        <v>55</v>
      </c>
      <c r="C58" s="296">
        <f>'3. Income &amp; Expenditure Budget'!F64</f>
        <v>0</v>
      </c>
      <c r="D58" s="331">
        <f t="shared" si="0"/>
        <v>0</v>
      </c>
      <c r="F58" s="359"/>
      <c r="G58" s="360"/>
      <c r="O58" s="65"/>
    </row>
    <row r="59" spans="1:15" x14ac:dyDescent="0.25">
      <c r="A59" s="284">
        <v>3500</v>
      </c>
      <c r="B59" s="101" t="s">
        <v>124</v>
      </c>
      <c r="C59" s="296">
        <f>'3. Income &amp; Expenditure Budget'!F65</f>
        <v>0</v>
      </c>
      <c r="D59" s="331">
        <f t="shared" si="0"/>
        <v>0</v>
      </c>
      <c r="F59" s="359"/>
      <c r="G59" s="360"/>
      <c r="O59" s="65"/>
    </row>
    <row r="60" spans="1:15" x14ac:dyDescent="0.25">
      <c r="A60" s="284">
        <v>3510</v>
      </c>
      <c r="B60" s="101" t="s">
        <v>8</v>
      </c>
      <c r="C60" s="296">
        <f>'3. Income &amp; Expenditure Budget'!F66</f>
        <v>0</v>
      </c>
      <c r="D60" s="331">
        <f t="shared" si="0"/>
        <v>0</v>
      </c>
      <c r="F60" s="359"/>
      <c r="G60" s="360"/>
      <c r="O60" s="65"/>
    </row>
    <row r="61" spans="1:15" x14ac:dyDescent="0.25">
      <c r="A61" s="284">
        <v>3520</v>
      </c>
      <c r="B61" s="101" t="s">
        <v>125</v>
      </c>
      <c r="C61" s="296">
        <f>'3. Income &amp; Expenditure Budget'!F67</f>
        <v>0</v>
      </c>
      <c r="D61" s="331">
        <f t="shared" si="0"/>
        <v>0</v>
      </c>
      <c r="F61" s="359"/>
      <c r="G61" s="360"/>
      <c r="O61" s="65"/>
    </row>
    <row r="62" spans="1:15" x14ac:dyDescent="0.25">
      <c r="A62" s="284">
        <v>3530</v>
      </c>
      <c r="B62" s="101" t="s">
        <v>126</v>
      </c>
      <c r="C62" s="296">
        <f>'3. Income &amp; Expenditure Budget'!F68</f>
        <v>0</v>
      </c>
      <c r="D62" s="331">
        <f t="shared" si="0"/>
        <v>0</v>
      </c>
      <c r="F62" s="359"/>
      <c r="G62" s="360"/>
      <c r="O62" s="65"/>
    </row>
    <row r="63" spans="1:15" x14ac:dyDescent="0.25">
      <c r="A63" s="284">
        <v>3535</v>
      </c>
      <c r="B63" s="100" t="s">
        <v>127</v>
      </c>
      <c r="C63" s="296">
        <f>'3. Income &amp; Expenditure Budget'!F69</f>
        <v>0</v>
      </c>
      <c r="D63" s="331">
        <f t="shared" si="0"/>
        <v>0</v>
      </c>
      <c r="F63" s="359"/>
      <c r="G63" s="360"/>
      <c r="O63" s="65"/>
    </row>
    <row r="64" spans="1:15" x14ac:dyDescent="0.25">
      <c r="A64" s="284">
        <v>3550</v>
      </c>
      <c r="B64" s="99" t="s">
        <v>56</v>
      </c>
      <c r="C64" s="296">
        <f>'3. Income &amp; Expenditure Budget'!F70</f>
        <v>0</v>
      </c>
      <c r="D64" s="331">
        <f t="shared" si="0"/>
        <v>0</v>
      </c>
      <c r="F64" s="359"/>
      <c r="G64" s="360"/>
      <c r="O64" s="65"/>
    </row>
    <row r="65" spans="1:15" x14ac:dyDescent="0.25">
      <c r="A65" s="285">
        <v>3570</v>
      </c>
      <c r="B65" s="102" t="s">
        <v>128</v>
      </c>
      <c r="C65" s="296">
        <f>'3. Income &amp; Expenditure Budget'!F71</f>
        <v>0</v>
      </c>
      <c r="D65" s="331">
        <f t="shared" si="0"/>
        <v>0</v>
      </c>
      <c r="F65" s="359"/>
      <c r="G65" s="360"/>
      <c r="O65" s="65"/>
    </row>
    <row r="66" spans="1:15" x14ac:dyDescent="0.25">
      <c r="A66" s="287">
        <v>3574</v>
      </c>
      <c r="B66" s="101" t="s">
        <v>119</v>
      </c>
      <c r="C66" s="296">
        <f>'3. Income &amp; Expenditure Budget'!F72</f>
        <v>0</v>
      </c>
      <c r="D66" s="331">
        <f t="shared" si="0"/>
        <v>0</v>
      </c>
      <c r="F66" s="359"/>
      <c r="G66" s="360"/>
      <c r="O66" s="65"/>
    </row>
    <row r="67" spans="1:15" ht="15.75" thickBot="1" x14ac:dyDescent="0.3">
      <c r="A67" s="288">
        <v>3575</v>
      </c>
      <c r="B67" s="101" t="s">
        <v>278</v>
      </c>
      <c r="C67" s="296">
        <f>'3. Income &amp; Expenditure Budget'!F73</f>
        <v>0</v>
      </c>
      <c r="D67" s="331">
        <f t="shared" si="0"/>
        <v>0</v>
      </c>
      <c r="F67" s="366">
        <f>SUM(D41:D67)</f>
        <v>0</v>
      </c>
      <c r="G67" s="360">
        <f>'3. Income &amp; Expenditure Budget'!F74</f>
        <v>0</v>
      </c>
      <c r="H67" t="b">
        <f>F67=G67</f>
        <v>1</v>
      </c>
      <c r="O67" s="65"/>
    </row>
    <row r="68" spans="1:15" x14ac:dyDescent="0.25">
      <c r="A68" s="289">
        <v>3650</v>
      </c>
      <c r="B68" s="97" t="s">
        <v>146</v>
      </c>
      <c r="C68" s="296">
        <f>'3. Income &amp; Expenditure Budget'!F77</f>
        <v>0</v>
      </c>
      <c r="D68" s="331">
        <f t="shared" si="0"/>
        <v>0</v>
      </c>
      <c r="F68" s="359"/>
      <c r="G68" s="360"/>
      <c r="O68" s="65"/>
    </row>
    <row r="69" spans="1:15" x14ac:dyDescent="0.25">
      <c r="A69" s="284">
        <v>3700</v>
      </c>
      <c r="B69" s="97" t="s">
        <v>129</v>
      </c>
      <c r="C69" s="296">
        <f>'3. Income &amp; Expenditure Budget'!F78</f>
        <v>0</v>
      </c>
      <c r="D69" s="331">
        <f t="shared" si="0"/>
        <v>0</v>
      </c>
      <c r="F69" s="359"/>
      <c r="G69" s="360"/>
      <c r="O69" s="65"/>
    </row>
    <row r="70" spans="1:15" x14ac:dyDescent="0.25">
      <c r="A70" s="284">
        <v>3770</v>
      </c>
      <c r="B70" s="97" t="s">
        <v>130</v>
      </c>
      <c r="C70" s="296">
        <f>'3. Income &amp; Expenditure Budget'!F79</f>
        <v>0</v>
      </c>
      <c r="D70" s="331">
        <f t="shared" si="0"/>
        <v>0</v>
      </c>
      <c r="F70" s="359"/>
      <c r="G70" s="360"/>
      <c r="O70" s="65"/>
    </row>
    <row r="71" spans="1:15" x14ac:dyDescent="0.25">
      <c r="A71" s="284">
        <v>3800</v>
      </c>
      <c r="B71" s="97" t="s">
        <v>10</v>
      </c>
      <c r="C71" s="296">
        <f>'3. Income &amp; Expenditure Budget'!F80</f>
        <v>0</v>
      </c>
      <c r="D71" s="331">
        <f t="shared" si="0"/>
        <v>0</v>
      </c>
      <c r="F71" s="359"/>
      <c r="G71" s="360"/>
      <c r="O71" s="65"/>
    </row>
    <row r="72" spans="1:15" x14ac:dyDescent="0.25">
      <c r="A72" s="285">
        <v>3850</v>
      </c>
      <c r="B72" s="97" t="s">
        <v>9</v>
      </c>
      <c r="C72" s="296">
        <f>'3. Income &amp; Expenditure Budget'!F81</f>
        <v>0</v>
      </c>
      <c r="D72" s="331">
        <f t="shared" si="0"/>
        <v>0</v>
      </c>
      <c r="F72" s="359"/>
      <c r="G72" s="360"/>
      <c r="O72" s="65"/>
    </row>
    <row r="73" spans="1:15" x14ac:dyDescent="0.25">
      <c r="A73" s="285">
        <v>3851</v>
      </c>
      <c r="B73" s="97" t="s">
        <v>120</v>
      </c>
      <c r="C73" s="296">
        <f>'3. Income &amp; Expenditure Budget'!F82</f>
        <v>0</v>
      </c>
      <c r="D73" s="331">
        <f t="shared" si="0"/>
        <v>0</v>
      </c>
      <c r="F73" s="359"/>
      <c r="G73" s="360"/>
      <c r="O73" s="65"/>
    </row>
    <row r="74" spans="1:15" x14ac:dyDescent="0.25">
      <c r="A74" s="285">
        <v>3852</v>
      </c>
      <c r="B74" s="97" t="s">
        <v>279</v>
      </c>
      <c r="C74" s="296">
        <f>'3. Income &amp; Expenditure Budget'!F83</f>
        <v>0</v>
      </c>
      <c r="D74" s="331">
        <f t="shared" si="0"/>
        <v>0</v>
      </c>
      <c r="F74" s="359"/>
      <c r="G74" s="360"/>
      <c r="O74" s="65"/>
    </row>
    <row r="75" spans="1:15" x14ac:dyDescent="0.25">
      <c r="A75" s="285">
        <v>3853</v>
      </c>
      <c r="B75" s="97" t="s">
        <v>280</v>
      </c>
      <c r="C75" s="296">
        <f>'3. Income &amp; Expenditure Budget'!F84</f>
        <v>0</v>
      </c>
      <c r="D75" s="331">
        <f t="shared" si="0"/>
        <v>0</v>
      </c>
      <c r="F75" s="366">
        <f>SUM(D68:D75)</f>
        <v>0</v>
      </c>
      <c r="G75" s="360">
        <f>'3. Income &amp; Expenditure Budget'!F85</f>
        <v>0</v>
      </c>
      <c r="H75" t="b">
        <f>F75=G75</f>
        <v>1</v>
      </c>
      <c r="O75" s="65"/>
    </row>
    <row r="76" spans="1:15" x14ac:dyDescent="0.25">
      <c r="A76" s="283">
        <v>4110</v>
      </c>
      <c r="B76" s="97" t="s">
        <v>281</v>
      </c>
      <c r="C76" s="296">
        <f>'3. Income &amp; Expenditure Budget'!F93</f>
        <v>0</v>
      </c>
      <c r="D76" s="331">
        <f t="shared" si="0"/>
        <v>0</v>
      </c>
      <c r="F76" s="359"/>
      <c r="G76" s="360"/>
      <c r="O76" s="65"/>
    </row>
    <row r="77" spans="1:15" x14ac:dyDescent="0.25">
      <c r="A77" s="283">
        <v>4111</v>
      </c>
      <c r="B77" s="97" t="s">
        <v>282</v>
      </c>
      <c r="C77" s="296">
        <f>'3. Income &amp; Expenditure Budget'!F94</f>
        <v>0</v>
      </c>
      <c r="D77" s="331">
        <f t="shared" ref="D77:D140" si="1">C77</f>
        <v>0</v>
      </c>
      <c r="F77" s="359"/>
      <c r="G77" s="360"/>
      <c r="O77" s="65"/>
    </row>
    <row r="78" spans="1:15" x14ac:dyDescent="0.25">
      <c r="A78" s="283">
        <v>4112</v>
      </c>
      <c r="B78" s="97" t="s">
        <v>145</v>
      </c>
      <c r="C78" s="296">
        <f>'3. Income &amp; Expenditure Budget'!F95</f>
        <v>0</v>
      </c>
      <c r="D78" s="331">
        <f t="shared" si="1"/>
        <v>0</v>
      </c>
      <c r="F78" s="359"/>
      <c r="G78" s="360"/>
      <c r="O78" s="65"/>
    </row>
    <row r="79" spans="1:15" x14ac:dyDescent="0.25">
      <c r="A79" s="283">
        <v>4150</v>
      </c>
      <c r="B79" s="97" t="s">
        <v>283</v>
      </c>
      <c r="C79" s="296">
        <f>'3. Income &amp; Expenditure Budget'!F96</f>
        <v>20874</v>
      </c>
      <c r="D79" s="331">
        <f t="shared" si="1"/>
        <v>20874</v>
      </c>
      <c r="F79" s="359"/>
      <c r="G79" s="360"/>
      <c r="O79" s="65"/>
    </row>
    <row r="80" spans="1:15" x14ac:dyDescent="0.25">
      <c r="A80" s="283">
        <v>4155</v>
      </c>
      <c r="B80" s="97" t="s">
        <v>284</v>
      </c>
      <c r="C80" s="296">
        <f>'3. Income &amp; Expenditure Budget'!F97</f>
        <v>0</v>
      </c>
      <c r="D80" s="331">
        <f t="shared" si="1"/>
        <v>0</v>
      </c>
      <c r="F80" s="359"/>
      <c r="G80" s="360"/>
      <c r="O80" s="65"/>
    </row>
    <row r="81" spans="1:15" x14ac:dyDescent="0.25">
      <c r="A81" s="283">
        <v>4170</v>
      </c>
      <c r="B81" s="97" t="s">
        <v>233</v>
      </c>
      <c r="C81" s="296">
        <f>'3. Income &amp; Expenditure Budget'!F98</f>
        <v>0</v>
      </c>
      <c r="D81" s="331">
        <f t="shared" si="1"/>
        <v>0</v>
      </c>
      <c r="F81" s="359"/>
      <c r="G81" s="360"/>
      <c r="O81" s="65"/>
    </row>
    <row r="82" spans="1:15" x14ac:dyDescent="0.25">
      <c r="A82" s="283">
        <v>4180</v>
      </c>
      <c r="B82" s="97" t="s">
        <v>144</v>
      </c>
      <c r="C82" s="296">
        <f>'3. Income &amp; Expenditure Budget'!F99</f>
        <v>0</v>
      </c>
      <c r="D82" s="331">
        <f t="shared" si="1"/>
        <v>0</v>
      </c>
      <c r="F82" s="359"/>
      <c r="G82" s="360"/>
      <c r="O82" s="65"/>
    </row>
    <row r="83" spans="1:15" x14ac:dyDescent="0.25">
      <c r="A83" s="283">
        <v>4181</v>
      </c>
      <c r="B83" s="97" t="s">
        <v>168</v>
      </c>
      <c r="C83" s="296">
        <f>'3. Income &amp; Expenditure Budget'!F100</f>
        <v>0</v>
      </c>
      <c r="D83" s="331">
        <f t="shared" si="1"/>
        <v>0</v>
      </c>
      <c r="F83" s="359"/>
      <c r="G83" s="360"/>
      <c r="O83" s="65"/>
    </row>
    <row r="84" spans="1:15" x14ac:dyDescent="0.25">
      <c r="A84" s="283">
        <v>4190</v>
      </c>
      <c r="B84" s="97" t="s">
        <v>285</v>
      </c>
      <c r="C84" s="296">
        <f>'3. Income &amp; Expenditure Budget'!F101</f>
        <v>0</v>
      </c>
      <c r="D84" s="331">
        <f t="shared" si="1"/>
        <v>0</v>
      </c>
      <c r="F84" s="359"/>
      <c r="G84" s="360"/>
      <c r="O84" s="65"/>
    </row>
    <row r="85" spans="1:15" x14ac:dyDescent="0.25">
      <c r="A85" s="283">
        <v>4196</v>
      </c>
      <c r="B85" s="97" t="s">
        <v>286</v>
      </c>
      <c r="C85" s="296">
        <f>'3. Income &amp; Expenditure Budget'!F102</f>
        <v>0</v>
      </c>
      <c r="D85" s="331">
        <f t="shared" si="1"/>
        <v>0</v>
      </c>
      <c r="F85" s="359"/>
      <c r="G85" s="360"/>
      <c r="O85" s="65"/>
    </row>
    <row r="86" spans="1:15" x14ac:dyDescent="0.25">
      <c r="A86" s="293">
        <v>4198</v>
      </c>
      <c r="B86" s="290" t="s">
        <v>169</v>
      </c>
      <c r="C86" s="296">
        <f>'3. Income &amp; Expenditure Budget'!F103</f>
        <v>0</v>
      </c>
      <c r="D86" s="331">
        <f t="shared" si="1"/>
        <v>0</v>
      </c>
      <c r="F86" s="359"/>
      <c r="G86" s="360"/>
      <c r="O86" s="65"/>
    </row>
    <row r="87" spans="1:15" ht="15.75" thickBot="1" x14ac:dyDescent="0.3">
      <c r="A87" s="294">
        <v>4199</v>
      </c>
      <c r="B87" s="291" t="s">
        <v>170</v>
      </c>
      <c r="C87" s="296">
        <f>'3. Income &amp; Expenditure Budget'!F104</f>
        <v>0</v>
      </c>
      <c r="D87" s="331">
        <f t="shared" si="1"/>
        <v>0</v>
      </c>
      <c r="F87" s="366">
        <f>SUM(D76:D87)</f>
        <v>20874</v>
      </c>
      <c r="G87" s="360">
        <f>'3. Income &amp; Expenditure Budget'!F105</f>
        <v>20874</v>
      </c>
      <c r="H87" t="b">
        <f>F87=G87</f>
        <v>1</v>
      </c>
      <c r="O87" s="65"/>
    </row>
    <row r="88" spans="1:15" x14ac:dyDescent="0.25">
      <c r="A88" s="286">
        <v>4310</v>
      </c>
      <c r="B88" s="97" t="s">
        <v>287</v>
      </c>
      <c r="C88" s="296">
        <f>'3. Income &amp; Expenditure Budget'!F108</f>
        <v>0</v>
      </c>
      <c r="D88" s="331">
        <f t="shared" si="1"/>
        <v>0</v>
      </c>
      <c r="F88" s="359"/>
      <c r="G88" s="360"/>
      <c r="O88" s="65"/>
    </row>
    <row r="89" spans="1:15" x14ac:dyDescent="0.25">
      <c r="A89" s="111">
        <v>4315</v>
      </c>
      <c r="B89" s="97" t="s">
        <v>288</v>
      </c>
      <c r="C89" s="296">
        <f>'3. Income &amp; Expenditure Budget'!F109</f>
        <v>0</v>
      </c>
      <c r="D89" s="331">
        <f t="shared" si="1"/>
        <v>0</v>
      </c>
      <c r="F89" s="359"/>
      <c r="G89" s="360"/>
      <c r="O89" s="65"/>
    </row>
    <row r="90" spans="1:15" x14ac:dyDescent="0.25">
      <c r="A90" s="284">
        <v>4330</v>
      </c>
      <c r="B90" s="97" t="s">
        <v>289</v>
      </c>
      <c r="C90" s="296">
        <f>'3. Income &amp; Expenditure Budget'!F110</f>
        <v>0</v>
      </c>
      <c r="D90" s="331">
        <f t="shared" si="1"/>
        <v>0</v>
      </c>
      <c r="F90" s="359"/>
      <c r="G90" s="360"/>
      <c r="O90" s="65"/>
    </row>
    <row r="91" spans="1:15" x14ac:dyDescent="0.25">
      <c r="A91" s="284">
        <v>4350</v>
      </c>
      <c r="B91" s="97" t="s">
        <v>290</v>
      </c>
      <c r="C91" s="296">
        <f>'3. Income &amp; Expenditure Budget'!F111</f>
        <v>0</v>
      </c>
      <c r="D91" s="331">
        <f t="shared" si="1"/>
        <v>0</v>
      </c>
      <c r="F91" s="359"/>
      <c r="G91" s="360"/>
      <c r="O91" s="65"/>
    </row>
    <row r="92" spans="1:15" x14ac:dyDescent="0.25">
      <c r="A92" s="284">
        <v>4370</v>
      </c>
      <c r="B92" s="97" t="s">
        <v>291</v>
      </c>
      <c r="C92" s="296">
        <f>'3. Income &amp; Expenditure Budget'!F112</f>
        <v>0</v>
      </c>
      <c r="D92" s="331">
        <f t="shared" si="1"/>
        <v>0</v>
      </c>
      <c r="F92" s="359"/>
      <c r="G92" s="360"/>
      <c r="O92" s="65"/>
    </row>
    <row r="93" spans="1:15" x14ac:dyDescent="0.25">
      <c r="A93" s="284">
        <v>4390</v>
      </c>
      <c r="B93" s="97" t="s">
        <v>292</v>
      </c>
      <c r="C93" s="296">
        <f>'3. Income &amp; Expenditure Budget'!F113</f>
        <v>0</v>
      </c>
      <c r="D93" s="331">
        <f t="shared" si="1"/>
        <v>0</v>
      </c>
      <c r="F93" s="359"/>
      <c r="G93" s="360"/>
      <c r="O93" s="65"/>
    </row>
    <row r="94" spans="1:15" x14ac:dyDescent="0.25">
      <c r="A94" s="284">
        <v>4410</v>
      </c>
      <c r="B94" s="97" t="s">
        <v>293</v>
      </c>
      <c r="C94" s="296">
        <f>'3. Income &amp; Expenditure Budget'!F114</f>
        <v>0</v>
      </c>
      <c r="D94" s="331">
        <f t="shared" si="1"/>
        <v>0</v>
      </c>
      <c r="F94" s="359"/>
      <c r="G94" s="360"/>
      <c r="O94" s="65"/>
    </row>
    <row r="95" spans="1:15" x14ac:dyDescent="0.25">
      <c r="A95" s="284">
        <v>4420</v>
      </c>
      <c r="B95" s="97" t="s">
        <v>171</v>
      </c>
      <c r="C95" s="296">
        <f>'3. Income &amp; Expenditure Budget'!F115</f>
        <v>0</v>
      </c>
      <c r="D95" s="331">
        <f t="shared" si="1"/>
        <v>0</v>
      </c>
      <c r="F95" s="359"/>
      <c r="G95" s="360"/>
      <c r="O95" s="65"/>
    </row>
    <row r="96" spans="1:15" x14ac:dyDescent="0.25">
      <c r="A96" s="284">
        <v>4430</v>
      </c>
      <c r="B96" s="97" t="s">
        <v>294</v>
      </c>
      <c r="C96" s="296">
        <f>'3. Income &amp; Expenditure Budget'!F116</f>
        <v>0</v>
      </c>
      <c r="D96" s="331">
        <f t="shared" si="1"/>
        <v>0</v>
      </c>
      <c r="F96" s="359"/>
      <c r="G96" s="360"/>
      <c r="O96" s="65"/>
    </row>
    <row r="97" spans="1:15" x14ac:dyDescent="0.25">
      <c r="A97" s="284">
        <v>4450</v>
      </c>
      <c r="B97" s="97" t="s">
        <v>295</v>
      </c>
      <c r="C97" s="296">
        <f>'3. Income &amp; Expenditure Budget'!F117</f>
        <v>0</v>
      </c>
      <c r="D97" s="331">
        <f t="shared" si="1"/>
        <v>0</v>
      </c>
      <c r="F97" s="359"/>
      <c r="G97" s="360"/>
      <c r="O97" s="65"/>
    </row>
    <row r="98" spans="1:15" x14ac:dyDescent="0.25">
      <c r="A98" s="284">
        <v>4470</v>
      </c>
      <c r="B98" s="97" t="s">
        <v>296</v>
      </c>
      <c r="C98" s="296">
        <f>'3. Income &amp; Expenditure Budget'!F118</f>
        <v>0</v>
      </c>
      <c r="D98" s="331">
        <f t="shared" si="1"/>
        <v>0</v>
      </c>
      <c r="F98" s="359"/>
      <c r="G98" s="360"/>
      <c r="O98" s="65"/>
    </row>
    <row r="99" spans="1:15" x14ac:dyDescent="0.25">
      <c r="A99" s="284">
        <v>4490</v>
      </c>
      <c r="B99" s="97" t="s">
        <v>297</v>
      </c>
      <c r="C99" s="296">
        <f>'3. Income &amp; Expenditure Budget'!F119</f>
        <v>0</v>
      </c>
      <c r="D99" s="331">
        <f t="shared" si="1"/>
        <v>0</v>
      </c>
      <c r="F99" s="359"/>
      <c r="G99" s="360"/>
      <c r="O99" s="65"/>
    </row>
    <row r="100" spans="1:15" x14ac:dyDescent="0.25">
      <c r="A100" s="284">
        <v>4550</v>
      </c>
      <c r="B100" s="97" t="s">
        <v>298</v>
      </c>
      <c r="C100" s="296">
        <f>'3. Income &amp; Expenditure Budget'!F120</f>
        <v>0</v>
      </c>
      <c r="D100" s="331">
        <f t="shared" si="1"/>
        <v>0</v>
      </c>
      <c r="F100" s="359"/>
      <c r="G100" s="360"/>
      <c r="O100" s="65"/>
    </row>
    <row r="101" spans="1:15" x14ac:dyDescent="0.25">
      <c r="A101" s="284">
        <v>4570</v>
      </c>
      <c r="B101" s="97" t="s">
        <v>299</v>
      </c>
      <c r="C101" s="296">
        <f>'3. Income &amp; Expenditure Budget'!F121</f>
        <v>0</v>
      </c>
      <c r="D101" s="331">
        <f t="shared" si="1"/>
        <v>0</v>
      </c>
      <c r="F101" s="359"/>
      <c r="G101" s="360"/>
      <c r="O101" s="65"/>
    </row>
    <row r="102" spans="1:15" x14ac:dyDescent="0.25">
      <c r="A102" s="284">
        <v>4590</v>
      </c>
      <c r="B102" s="97" t="s">
        <v>300</v>
      </c>
      <c r="C102" s="296">
        <f>'3. Income &amp; Expenditure Budget'!F122</f>
        <v>0</v>
      </c>
      <c r="D102" s="331">
        <f t="shared" si="1"/>
        <v>0</v>
      </c>
      <c r="F102" s="359"/>
      <c r="G102" s="360"/>
      <c r="O102" s="65"/>
    </row>
    <row r="103" spans="1:15" x14ac:dyDescent="0.25">
      <c r="A103" s="284">
        <v>4610</v>
      </c>
      <c r="B103" s="97" t="s">
        <v>301</v>
      </c>
      <c r="C103" s="296">
        <f>'3. Income &amp; Expenditure Budget'!F123</f>
        <v>0</v>
      </c>
      <c r="D103" s="331">
        <f t="shared" si="1"/>
        <v>0</v>
      </c>
      <c r="F103" s="359"/>
      <c r="G103" s="360"/>
      <c r="O103" s="65"/>
    </row>
    <row r="104" spans="1:15" x14ac:dyDescent="0.25">
      <c r="A104" s="284">
        <v>4620</v>
      </c>
      <c r="B104" s="97" t="s">
        <v>302</v>
      </c>
      <c r="C104" s="296">
        <f>'3. Income &amp; Expenditure Budget'!F124</f>
        <v>0</v>
      </c>
      <c r="D104" s="331">
        <f t="shared" si="1"/>
        <v>0</v>
      </c>
      <c r="F104" s="359"/>
      <c r="G104" s="360"/>
      <c r="O104" s="65"/>
    </row>
    <row r="105" spans="1:15" x14ac:dyDescent="0.25">
      <c r="A105" s="284">
        <v>4630</v>
      </c>
      <c r="B105" s="97" t="s">
        <v>303</v>
      </c>
      <c r="C105" s="296">
        <f>'3. Income &amp; Expenditure Budget'!F125</f>
        <v>0</v>
      </c>
      <c r="D105" s="331">
        <f t="shared" si="1"/>
        <v>0</v>
      </c>
      <c r="F105" s="359"/>
      <c r="G105" s="360"/>
      <c r="O105" s="65"/>
    </row>
    <row r="106" spans="1:15" x14ac:dyDescent="0.25">
      <c r="A106" s="284">
        <v>4635</v>
      </c>
      <c r="B106" s="97" t="s">
        <v>172</v>
      </c>
      <c r="C106" s="296">
        <f>'3. Income &amp; Expenditure Budget'!F126</f>
        <v>0</v>
      </c>
      <c r="D106" s="331">
        <f t="shared" si="1"/>
        <v>0</v>
      </c>
      <c r="F106" s="359"/>
      <c r="G106" s="360"/>
      <c r="O106" s="65"/>
    </row>
    <row r="107" spans="1:15" x14ac:dyDescent="0.25">
      <c r="A107" s="284">
        <v>4640</v>
      </c>
      <c r="B107" s="97" t="s">
        <v>304</v>
      </c>
      <c r="C107" s="296">
        <f>'3. Income &amp; Expenditure Budget'!F127</f>
        <v>0</v>
      </c>
      <c r="D107" s="331">
        <f t="shared" si="1"/>
        <v>0</v>
      </c>
      <c r="F107" s="359"/>
      <c r="G107" s="360"/>
      <c r="O107" s="65"/>
    </row>
    <row r="108" spans="1:15" x14ac:dyDescent="0.25">
      <c r="A108" s="111">
        <v>4641</v>
      </c>
      <c r="B108" s="97" t="s">
        <v>305</v>
      </c>
      <c r="C108" s="296">
        <f>'3. Income &amp; Expenditure Budget'!F128</f>
        <v>0</v>
      </c>
      <c r="D108" s="331">
        <f t="shared" si="1"/>
        <v>0</v>
      </c>
      <c r="F108" s="359"/>
      <c r="G108" s="360"/>
      <c r="O108" s="65"/>
    </row>
    <row r="109" spans="1:15" x14ac:dyDescent="0.25">
      <c r="A109" s="284">
        <v>4650</v>
      </c>
      <c r="B109" s="97" t="s">
        <v>306</v>
      </c>
      <c r="C109" s="296">
        <f>'3. Income &amp; Expenditure Budget'!F129</f>
        <v>0</v>
      </c>
      <c r="D109" s="331">
        <f t="shared" si="1"/>
        <v>0</v>
      </c>
      <c r="F109" s="359"/>
      <c r="G109" s="360"/>
      <c r="O109" s="65"/>
    </row>
    <row r="110" spans="1:15" x14ac:dyDescent="0.25">
      <c r="A110" s="284">
        <v>4670</v>
      </c>
      <c r="B110" s="97" t="s">
        <v>307</v>
      </c>
      <c r="C110" s="296">
        <f>'3. Income &amp; Expenditure Budget'!F130</f>
        <v>0</v>
      </c>
      <c r="D110" s="331">
        <f t="shared" si="1"/>
        <v>0</v>
      </c>
      <c r="F110" s="359"/>
      <c r="G110" s="360"/>
      <c r="O110" s="65"/>
    </row>
    <row r="111" spans="1:15" x14ac:dyDescent="0.25">
      <c r="A111" s="284">
        <v>4671</v>
      </c>
      <c r="B111" s="97" t="s">
        <v>135</v>
      </c>
      <c r="C111" s="296">
        <f>'3. Income &amp; Expenditure Budget'!F131</f>
        <v>0</v>
      </c>
      <c r="D111" s="331">
        <f t="shared" si="1"/>
        <v>0</v>
      </c>
      <c r="F111" s="359"/>
      <c r="G111" s="360"/>
      <c r="O111" s="65"/>
    </row>
    <row r="112" spans="1:15" x14ac:dyDescent="0.25">
      <c r="A112" s="284">
        <v>4690</v>
      </c>
      <c r="B112" s="97" t="s">
        <v>308</v>
      </c>
      <c r="C112" s="296">
        <f>'3. Income &amp; Expenditure Budget'!F132</f>
        <v>0</v>
      </c>
      <c r="D112" s="331">
        <f t="shared" si="1"/>
        <v>0</v>
      </c>
      <c r="F112" s="359"/>
      <c r="G112" s="360"/>
      <c r="O112" s="65"/>
    </row>
    <row r="113" spans="1:15" x14ac:dyDescent="0.25">
      <c r="A113" s="284">
        <v>4710</v>
      </c>
      <c r="B113" s="97" t="s">
        <v>309</v>
      </c>
      <c r="C113" s="296">
        <f>'3. Income &amp; Expenditure Budget'!F133</f>
        <v>0</v>
      </c>
      <c r="D113" s="331">
        <f t="shared" si="1"/>
        <v>0</v>
      </c>
      <c r="F113" s="359"/>
      <c r="G113" s="360"/>
      <c r="O113" s="65"/>
    </row>
    <row r="114" spans="1:15" x14ac:dyDescent="0.25">
      <c r="A114" s="284">
        <v>4720</v>
      </c>
      <c r="B114" s="97" t="s">
        <v>310</v>
      </c>
      <c r="C114" s="296">
        <f>'3. Income &amp; Expenditure Budget'!F134</f>
        <v>0</v>
      </c>
      <c r="D114" s="331">
        <f t="shared" si="1"/>
        <v>0</v>
      </c>
      <c r="F114" s="359"/>
      <c r="G114" s="360"/>
      <c r="O114" s="65"/>
    </row>
    <row r="115" spans="1:15" x14ac:dyDescent="0.25">
      <c r="A115" s="284">
        <v>4730</v>
      </c>
      <c r="B115" s="97" t="s">
        <v>311</v>
      </c>
      <c r="C115" s="296">
        <f>'3. Income &amp; Expenditure Budget'!F135</f>
        <v>21996</v>
      </c>
      <c r="D115" s="331">
        <f t="shared" si="1"/>
        <v>21996</v>
      </c>
      <c r="F115" s="359"/>
      <c r="G115" s="360"/>
      <c r="O115" s="65"/>
    </row>
    <row r="116" spans="1:15" x14ac:dyDescent="0.25">
      <c r="A116" s="284">
        <v>4740</v>
      </c>
      <c r="B116" s="97" t="s">
        <v>312</v>
      </c>
      <c r="C116" s="296">
        <f>'3. Income &amp; Expenditure Budget'!F136</f>
        <v>0</v>
      </c>
      <c r="D116" s="331">
        <f t="shared" si="1"/>
        <v>0</v>
      </c>
      <c r="F116" s="359"/>
      <c r="G116" s="360"/>
      <c r="O116" s="65"/>
    </row>
    <row r="117" spans="1:15" x14ac:dyDescent="0.25">
      <c r="A117" s="284">
        <v>4741</v>
      </c>
      <c r="B117" s="97" t="s">
        <v>173</v>
      </c>
      <c r="C117" s="296">
        <f>'3. Income &amp; Expenditure Budget'!F137</f>
        <v>0</v>
      </c>
      <c r="D117" s="331">
        <f t="shared" si="1"/>
        <v>0</v>
      </c>
      <c r="F117" s="359"/>
      <c r="G117" s="360"/>
      <c r="O117" s="65"/>
    </row>
    <row r="118" spans="1:15" x14ac:dyDescent="0.25">
      <c r="A118" s="284">
        <v>4750</v>
      </c>
      <c r="B118" s="97" t="s">
        <v>313</v>
      </c>
      <c r="C118" s="296">
        <f>'3. Income &amp; Expenditure Budget'!F138</f>
        <v>0</v>
      </c>
      <c r="D118" s="331">
        <f t="shared" si="1"/>
        <v>0</v>
      </c>
      <c r="F118" s="359"/>
      <c r="G118" s="360"/>
      <c r="O118" s="65"/>
    </row>
    <row r="119" spans="1:15" x14ac:dyDescent="0.25">
      <c r="A119" s="284">
        <v>4760</v>
      </c>
      <c r="B119" s="97" t="s">
        <v>314</v>
      </c>
      <c r="C119" s="296">
        <f>'3. Income &amp; Expenditure Budget'!F139</f>
        <v>0</v>
      </c>
      <c r="D119" s="331">
        <f t="shared" si="1"/>
        <v>0</v>
      </c>
      <c r="F119" s="359"/>
      <c r="G119" s="360"/>
      <c r="O119" s="65"/>
    </row>
    <row r="120" spans="1:15" x14ac:dyDescent="0.25">
      <c r="A120" s="284">
        <v>4770</v>
      </c>
      <c r="B120" s="97" t="s">
        <v>315</v>
      </c>
      <c r="C120" s="296">
        <f>'3. Income &amp; Expenditure Budget'!F140</f>
        <v>0</v>
      </c>
      <c r="D120" s="331">
        <f t="shared" si="1"/>
        <v>0</v>
      </c>
      <c r="F120" s="359"/>
      <c r="G120" s="360"/>
      <c r="O120" s="65"/>
    </row>
    <row r="121" spans="1:15" x14ac:dyDescent="0.25">
      <c r="A121" s="284">
        <v>4780</v>
      </c>
      <c r="B121" s="97" t="s">
        <v>316</v>
      </c>
      <c r="C121" s="296">
        <f>'3. Income &amp; Expenditure Budget'!F141</f>
        <v>0</v>
      </c>
      <c r="D121" s="331">
        <f t="shared" si="1"/>
        <v>0</v>
      </c>
      <c r="F121" s="359"/>
      <c r="G121" s="360"/>
      <c r="O121" s="65"/>
    </row>
    <row r="122" spans="1:15" x14ac:dyDescent="0.25">
      <c r="A122" s="284">
        <v>4810</v>
      </c>
      <c r="B122" s="97" t="s">
        <v>317</v>
      </c>
      <c r="C122" s="296">
        <f>'3. Income &amp; Expenditure Budget'!F142</f>
        <v>0</v>
      </c>
      <c r="D122" s="331">
        <f t="shared" si="1"/>
        <v>0</v>
      </c>
      <c r="F122" s="359"/>
      <c r="G122" s="360"/>
      <c r="O122" s="65"/>
    </row>
    <row r="123" spans="1:15" x14ac:dyDescent="0.25">
      <c r="A123" s="284">
        <v>4815</v>
      </c>
      <c r="B123" s="97" t="s">
        <v>318</v>
      </c>
      <c r="C123" s="296">
        <f>'3. Income &amp; Expenditure Budget'!F143</f>
        <v>0</v>
      </c>
      <c r="D123" s="331">
        <f t="shared" si="1"/>
        <v>0</v>
      </c>
      <c r="F123" s="359"/>
      <c r="G123" s="360"/>
      <c r="O123" s="65"/>
    </row>
    <row r="124" spans="1:15" x14ac:dyDescent="0.25">
      <c r="A124" s="284">
        <v>4850</v>
      </c>
      <c r="B124" s="97" t="s">
        <v>319</v>
      </c>
      <c r="C124" s="296">
        <f>'3. Income &amp; Expenditure Budget'!F144</f>
        <v>0</v>
      </c>
      <c r="D124" s="331">
        <f t="shared" si="1"/>
        <v>0</v>
      </c>
      <c r="F124" s="359"/>
      <c r="G124" s="360"/>
      <c r="O124" s="65"/>
    </row>
    <row r="125" spans="1:15" x14ac:dyDescent="0.25">
      <c r="A125" s="111">
        <v>4909</v>
      </c>
      <c r="B125" s="97" t="s">
        <v>197</v>
      </c>
      <c r="C125" s="296">
        <f>'3. Income &amp; Expenditure Budget'!F145</f>
        <v>0</v>
      </c>
      <c r="D125" s="331">
        <f t="shared" si="1"/>
        <v>0</v>
      </c>
      <c r="F125" s="359"/>
      <c r="G125" s="360"/>
      <c r="O125" s="65"/>
    </row>
    <row r="126" spans="1:15" x14ac:dyDescent="0.25">
      <c r="A126" s="285">
        <v>4910</v>
      </c>
      <c r="B126" s="97" t="s">
        <v>320</v>
      </c>
      <c r="C126" s="296">
        <f>'3. Income &amp; Expenditure Budget'!F146</f>
        <v>0</v>
      </c>
      <c r="D126" s="331">
        <f t="shared" si="1"/>
        <v>0</v>
      </c>
      <c r="F126" s="359"/>
      <c r="G126" s="360"/>
      <c r="O126" s="65"/>
    </row>
    <row r="127" spans="1:15" x14ac:dyDescent="0.25">
      <c r="A127" s="285">
        <v>4911</v>
      </c>
      <c r="B127" s="97" t="s">
        <v>321</v>
      </c>
      <c r="C127" s="296">
        <f>'3. Income &amp; Expenditure Budget'!F147</f>
        <v>0</v>
      </c>
      <c r="D127" s="331">
        <f t="shared" si="1"/>
        <v>0</v>
      </c>
      <c r="F127" s="359"/>
      <c r="G127" s="360"/>
      <c r="O127" s="65"/>
    </row>
    <row r="128" spans="1:15" ht="13.9" customHeight="1" x14ac:dyDescent="0.25">
      <c r="A128" s="285">
        <v>4912</v>
      </c>
      <c r="B128" s="97" t="s">
        <v>322</v>
      </c>
      <c r="C128" s="296">
        <f>'3. Income &amp; Expenditure Budget'!F148</f>
        <v>0</v>
      </c>
      <c r="D128" s="331">
        <f t="shared" si="1"/>
        <v>0</v>
      </c>
      <c r="F128" s="359"/>
      <c r="G128" s="360"/>
      <c r="O128" s="65"/>
    </row>
    <row r="129" spans="1:15" x14ac:dyDescent="0.25">
      <c r="A129" s="285">
        <v>4913</v>
      </c>
      <c r="B129" s="97" t="s">
        <v>136</v>
      </c>
      <c r="C129" s="296">
        <f>'3. Income &amp; Expenditure Budget'!F149</f>
        <v>0</v>
      </c>
      <c r="D129" s="331">
        <f t="shared" si="1"/>
        <v>0</v>
      </c>
      <c r="F129" s="359"/>
      <c r="G129" s="360"/>
      <c r="O129" s="65"/>
    </row>
    <row r="130" spans="1:15" x14ac:dyDescent="0.25">
      <c r="A130" s="285">
        <v>4914</v>
      </c>
      <c r="B130" s="97" t="s">
        <v>323</v>
      </c>
      <c r="C130" s="296">
        <f>'3. Income &amp; Expenditure Budget'!F150</f>
        <v>0</v>
      </c>
      <c r="D130" s="331">
        <f t="shared" si="1"/>
        <v>0</v>
      </c>
      <c r="F130" s="359"/>
      <c r="G130" s="360"/>
      <c r="O130" s="65"/>
    </row>
    <row r="131" spans="1:15" x14ac:dyDescent="0.25">
      <c r="A131" s="285">
        <v>4915</v>
      </c>
      <c r="B131" s="97" t="s">
        <v>174</v>
      </c>
      <c r="C131" s="296">
        <f>'3. Income &amp; Expenditure Budget'!F151</f>
        <v>0</v>
      </c>
      <c r="D131" s="331">
        <f t="shared" si="1"/>
        <v>0</v>
      </c>
      <c r="F131" s="359"/>
      <c r="G131" s="360"/>
      <c r="O131" s="65"/>
    </row>
    <row r="132" spans="1:15" x14ac:dyDescent="0.25">
      <c r="A132" s="285">
        <v>4916</v>
      </c>
      <c r="B132" s="97" t="s">
        <v>324</v>
      </c>
      <c r="C132" s="296">
        <f>'3. Income &amp; Expenditure Budget'!F152</f>
        <v>0</v>
      </c>
      <c r="D132" s="331">
        <f t="shared" si="1"/>
        <v>0</v>
      </c>
      <c r="F132" s="359"/>
      <c r="G132" s="360"/>
      <c r="O132" s="65"/>
    </row>
    <row r="133" spans="1:15" x14ac:dyDescent="0.25">
      <c r="A133" s="285">
        <v>4918</v>
      </c>
      <c r="B133" s="97" t="s">
        <v>325</v>
      </c>
      <c r="C133" s="296">
        <f>'3. Income &amp; Expenditure Budget'!F153</f>
        <v>0</v>
      </c>
      <c r="D133" s="331">
        <f t="shared" si="1"/>
        <v>0</v>
      </c>
      <c r="F133" s="359"/>
      <c r="G133" s="360"/>
      <c r="O133" s="65"/>
    </row>
    <row r="134" spans="1:15" x14ac:dyDescent="0.25">
      <c r="A134" s="317">
        <v>4919</v>
      </c>
      <c r="B134" s="97" t="s">
        <v>198</v>
      </c>
      <c r="C134" s="296">
        <f>'3. Income &amp; Expenditure Budget'!F154</f>
        <v>0</v>
      </c>
      <c r="D134" s="331">
        <f t="shared" si="1"/>
        <v>0</v>
      </c>
      <c r="F134" s="359"/>
      <c r="G134" s="360"/>
      <c r="O134" s="65"/>
    </row>
    <row r="135" spans="1:15" x14ac:dyDescent="0.25">
      <c r="A135" s="285">
        <v>4922</v>
      </c>
      <c r="B135" s="97" t="s">
        <v>326</v>
      </c>
      <c r="C135" s="296">
        <f>'3. Income &amp; Expenditure Budget'!F155</f>
        <v>0</v>
      </c>
      <c r="D135" s="331">
        <f t="shared" si="1"/>
        <v>0</v>
      </c>
      <c r="F135" s="359"/>
      <c r="G135" s="360"/>
      <c r="O135" s="65"/>
    </row>
    <row r="136" spans="1:15" x14ac:dyDescent="0.25">
      <c r="A136" s="285">
        <v>4923</v>
      </c>
      <c r="B136" s="97" t="s">
        <v>327</v>
      </c>
      <c r="C136" s="296">
        <f>'3. Income &amp; Expenditure Budget'!F156</f>
        <v>0</v>
      </c>
      <c r="D136" s="331">
        <f t="shared" si="1"/>
        <v>0</v>
      </c>
      <c r="F136" s="359"/>
      <c r="G136" s="360"/>
      <c r="O136" s="65"/>
    </row>
    <row r="137" spans="1:15" x14ac:dyDescent="0.25">
      <c r="A137" s="285">
        <v>4924</v>
      </c>
      <c r="B137" s="97" t="s">
        <v>328</v>
      </c>
      <c r="C137" s="296">
        <f>'3. Income &amp; Expenditure Budget'!F157</f>
        <v>0</v>
      </c>
      <c r="D137" s="331">
        <f t="shared" si="1"/>
        <v>0</v>
      </c>
      <c r="F137" s="359"/>
      <c r="G137" s="360"/>
      <c r="O137" s="65"/>
    </row>
    <row r="138" spans="1:15" x14ac:dyDescent="0.25">
      <c r="A138" s="285">
        <v>4925</v>
      </c>
      <c r="B138" s="97" t="s">
        <v>329</v>
      </c>
      <c r="C138" s="296">
        <f>'3. Income &amp; Expenditure Budget'!F158</f>
        <v>0</v>
      </c>
      <c r="D138" s="331">
        <f t="shared" si="1"/>
        <v>0</v>
      </c>
      <c r="F138" s="359"/>
      <c r="G138" s="360"/>
      <c r="O138" s="65"/>
    </row>
    <row r="139" spans="1:15" x14ac:dyDescent="0.25">
      <c r="A139" s="285">
        <v>4928</v>
      </c>
      <c r="B139" s="97" t="s">
        <v>182</v>
      </c>
      <c r="C139" s="296">
        <f>'3. Income &amp; Expenditure Budget'!F159</f>
        <v>0</v>
      </c>
      <c r="D139" s="331">
        <f t="shared" si="1"/>
        <v>0</v>
      </c>
      <c r="F139" s="366">
        <f>SUM(D88:D139)</f>
        <v>21996</v>
      </c>
      <c r="G139" s="360">
        <f>'3. Income &amp; Expenditure Budget'!F160</f>
        <v>21996</v>
      </c>
      <c r="H139" t="b">
        <f>F139=G139</f>
        <v>1</v>
      </c>
      <c r="O139" s="65"/>
    </row>
    <row r="140" spans="1:15" x14ac:dyDescent="0.25">
      <c r="A140" s="284">
        <v>5010</v>
      </c>
      <c r="B140" s="97" t="s">
        <v>330</v>
      </c>
      <c r="C140" s="296">
        <f>'3. Income &amp; Expenditure Budget'!F163</f>
        <v>0</v>
      </c>
      <c r="D140" s="331">
        <f t="shared" si="1"/>
        <v>0</v>
      </c>
      <c r="F140" s="359"/>
      <c r="G140" s="360"/>
      <c r="O140" s="65"/>
    </row>
    <row r="141" spans="1:15" x14ac:dyDescent="0.25">
      <c r="A141" s="284">
        <v>5030</v>
      </c>
      <c r="B141" s="97" t="s">
        <v>331</v>
      </c>
      <c r="C141" s="296">
        <f>'3. Income &amp; Expenditure Budget'!F164</f>
        <v>0</v>
      </c>
      <c r="D141" s="331">
        <f t="shared" ref="D141:D187" si="2">C141</f>
        <v>0</v>
      </c>
      <c r="F141" s="359"/>
      <c r="G141" s="360"/>
      <c r="O141" s="65"/>
    </row>
    <row r="142" spans="1:15" x14ac:dyDescent="0.25">
      <c r="A142" s="284">
        <v>5110</v>
      </c>
      <c r="B142" s="97" t="s">
        <v>201</v>
      </c>
      <c r="C142" s="296">
        <f>'3. Income &amp; Expenditure Budget'!F165</f>
        <v>0</v>
      </c>
      <c r="D142" s="331">
        <f t="shared" si="2"/>
        <v>0</v>
      </c>
      <c r="F142" s="359"/>
      <c r="G142" s="360"/>
      <c r="O142" s="65"/>
    </row>
    <row r="143" spans="1:15" x14ac:dyDescent="0.25">
      <c r="A143" s="284">
        <v>5112</v>
      </c>
      <c r="B143" s="97" t="s">
        <v>332</v>
      </c>
      <c r="C143" s="296">
        <f>'3. Income &amp; Expenditure Budget'!F166</f>
        <v>0</v>
      </c>
      <c r="D143" s="331">
        <f t="shared" si="2"/>
        <v>0</v>
      </c>
      <c r="F143" s="359"/>
      <c r="G143" s="360"/>
      <c r="O143" s="65"/>
    </row>
    <row r="144" spans="1:15" x14ac:dyDescent="0.25">
      <c r="A144" s="284">
        <v>5150</v>
      </c>
      <c r="B144" s="97" t="s">
        <v>176</v>
      </c>
      <c r="C144" s="296">
        <f>'3. Income &amp; Expenditure Budget'!F167</f>
        <v>0</v>
      </c>
      <c r="D144" s="331">
        <f t="shared" si="2"/>
        <v>0</v>
      </c>
      <c r="F144" s="359"/>
      <c r="G144" s="360"/>
      <c r="O144" s="65"/>
    </row>
    <row r="145" spans="1:15" x14ac:dyDescent="0.25">
      <c r="A145" s="284">
        <v>5170</v>
      </c>
      <c r="B145" s="97" t="s">
        <v>202</v>
      </c>
      <c r="C145" s="296">
        <f>'3. Income &amp; Expenditure Budget'!F168</f>
        <v>0</v>
      </c>
      <c r="D145" s="331">
        <f t="shared" si="2"/>
        <v>0</v>
      </c>
      <c r="F145" s="359"/>
      <c r="G145" s="360"/>
      <c r="O145" s="65"/>
    </row>
    <row r="146" spans="1:15" x14ac:dyDescent="0.25">
      <c r="A146" s="284">
        <v>5175</v>
      </c>
      <c r="B146" s="97" t="s">
        <v>177</v>
      </c>
      <c r="C146" s="296">
        <f>'3. Income &amp; Expenditure Budget'!F169</f>
        <v>0</v>
      </c>
      <c r="D146" s="331">
        <f t="shared" si="2"/>
        <v>0</v>
      </c>
      <c r="F146" s="359"/>
      <c r="G146" s="360"/>
      <c r="O146" s="65"/>
    </row>
    <row r="147" spans="1:15" x14ac:dyDescent="0.25">
      <c r="A147" s="284">
        <v>5310</v>
      </c>
      <c r="B147" s="97" t="s">
        <v>203</v>
      </c>
      <c r="C147" s="296">
        <f>'3. Income &amp; Expenditure Budget'!F170</f>
        <v>0</v>
      </c>
      <c r="D147" s="331">
        <f t="shared" si="2"/>
        <v>0</v>
      </c>
      <c r="F147" s="359"/>
      <c r="G147" s="360"/>
      <c r="O147" s="65"/>
    </row>
    <row r="148" spans="1:15" x14ac:dyDescent="0.25">
      <c r="A148" s="284">
        <v>5315</v>
      </c>
      <c r="B148" s="97" t="s">
        <v>137</v>
      </c>
      <c r="C148" s="296">
        <f>'3. Income &amp; Expenditure Budget'!F171</f>
        <v>0</v>
      </c>
      <c r="D148" s="331">
        <f t="shared" si="2"/>
        <v>0</v>
      </c>
      <c r="F148" s="359"/>
      <c r="G148" s="360"/>
      <c r="O148" s="65"/>
    </row>
    <row r="149" spans="1:15" x14ac:dyDescent="0.25">
      <c r="A149" s="284">
        <v>5350</v>
      </c>
      <c r="B149" s="97" t="s">
        <v>204</v>
      </c>
      <c r="C149" s="296">
        <f>'3. Income &amp; Expenditure Budget'!F172</f>
        <v>0</v>
      </c>
      <c r="D149" s="331">
        <f t="shared" si="2"/>
        <v>0</v>
      </c>
      <c r="F149" s="359"/>
      <c r="G149" s="360"/>
      <c r="O149" s="65"/>
    </row>
    <row r="150" spans="1:15" x14ac:dyDescent="0.25">
      <c r="A150" s="284">
        <v>5400</v>
      </c>
      <c r="B150" s="97" t="s">
        <v>178</v>
      </c>
      <c r="C150" s="296">
        <f>'3. Income &amp; Expenditure Budget'!F173</f>
        <v>0</v>
      </c>
      <c r="D150" s="331">
        <f t="shared" si="2"/>
        <v>0</v>
      </c>
      <c r="F150" s="359"/>
      <c r="G150" s="360"/>
      <c r="O150" s="65"/>
    </row>
    <row r="151" spans="1:15" x14ac:dyDescent="0.25">
      <c r="A151" s="284">
        <v>5450</v>
      </c>
      <c r="B151" s="97" t="s">
        <v>179</v>
      </c>
      <c r="C151" s="296">
        <f>'3. Income &amp; Expenditure Budget'!F174</f>
        <v>0</v>
      </c>
      <c r="D151" s="331">
        <f t="shared" si="2"/>
        <v>0</v>
      </c>
      <c r="F151" s="359"/>
      <c r="G151" s="360"/>
      <c r="O151" s="65"/>
    </row>
    <row r="152" spans="1:15" x14ac:dyDescent="0.25">
      <c r="A152" s="284">
        <v>5510</v>
      </c>
      <c r="B152" s="97" t="s">
        <v>159</v>
      </c>
      <c r="C152" s="296">
        <f>'3. Income &amp; Expenditure Budget'!F175</f>
        <v>0</v>
      </c>
      <c r="D152" s="331">
        <f t="shared" si="2"/>
        <v>0</v>
      </c>
      <c r="F152" s="359"/>
      <c r="G152" s="360"/>
      <c r="O152" s="65"/>
    </row>
    <row r="153" spans="1:15" x14ac:dyDescent="0.25">
      <c r="A153" s="284">
        <v>5550</v>
      </c>
      <c r="B153" s="97" t="s">
        <v>160</v>
      </c>
      <c r="C153" s="296">
        <f>'3. Income &amp; Expenditure Budget'!F176</f>
        <v>0</v>
      </c>
      <c r="D153" s="331">
        <f t="shared" si="2"/>
        <v>0</v>
      </c>
      <c r="F153" s="359"/>
      <c r="G153" s="360"/>
      <c r="O153" s="65"/>
    </row>
    <row r="154" spans="1:15" x14ac:dyDescent="0.25">
      <c r="A154" s="284">
        <v>5551</v>
      </c>
      <c r="B154" s="97" t="s">
        <v>143</v>
      </c>
      <c r="C154" s="296">
        <f>'3. Income &amp; Expenditure Budget'!F177</f>
        <v>0</v>
      </c>
      <c r="D154" s="331">
        <f t="shared" si="2"/>
        <v>0</v>
      </c>
      <c r="F154" s="359"/>
      <c r="G154" s="360"/>
      <c r="O154" s="65"/>
    </row>
    <row r="155" spans="1:15" x14ac:dyDescent="0.25">
      <c r="A155" s="283">
        <v>5552</v>
      </c>
      <c r="B155" s="97" t="s">
        <v>142</v>
      </c>
      <c r="C155" s="296">
        <f>'3. Income &amp; Expenditure Budget'!F178</f>
        <v>0</v>
      </c>
      <c r="D155" s="331">
        <f t="shared" si="2"/>
        <v>0</v>
      </c>
      <c r="F155" s="359"/>
      <c r="G155" s="360"/>
      <c r="O155" s="65"/>
    </row>
    <row r="156" spans="1:15" x14ac:dyDescent="0.25">
      <c r="A156" s="284">
        <v>5610</v>
      </c>
      <c r="B156" s="97" t="s">
        <v>205</v>
      </c>
      <c r="C156" s="296">
        <f>'3. Income &amp; Expenditure Budget'!F179</f>
        <v>0</v>
      </c>
      <c r="D156" s="331">
        <f t="shared" si="2"/>
        <v>0</v>
      </c>
      <c r="F156" s="359"/>
      <c r="G156" s="360"/>
      <c r="O156" s="65"/>
    </row>
    <row r="157" spans="1:15" x14ac:dyDescent="0.25">
      <c r="A157" s="284">
        <v>5611</v>
      </c>
      <c r="B157" s="97" t="s">
        <v>180</v>
      </c>
      <c r="C157" s="296">
        <f>'3. Income &amp; Expenditure Budget'!F180</f>
        <v>0</v>
      </c>
      <c r="D157" s="331">
        <f t="shared" si="2"/>
        <v>0</v>
      </c>
      <c r="F157" s="359"/>
      <c r="G157" s="360"/>
      <c r="O157" s="65"/>
    </row>
    <row r="158" spans="1:15" x14ac:dyDescent="0.25">
      <c r="A158" s="284">
        <v>5700</v>
      </c>
      <c r="B158" s="97" t="s">
        <v>206</v>
      </c>
      <c r="C158" s="296">
        <f>'3. Income &amp; Expenditure Budget'!F181</f>
        <v>0</v>
      </c>
      <c r="D158" s="331">
        <f t="shared" si="2"/>
        <v>0</v>
      </c>
      <c r="F158" s="359"/>
      <c r="G158" s="360"/>
      <c r="O158" s="65"/>
    </row>
    <row r="159" spans="1:15" x14ac:dyDescent="0.25">
      <c r="A159" s="285">
        <v>5800</v>
      </c>
      <c r="B159" s="97" t="s">
        <v>138</v>
      </c>
      <c r="C159" s="296">
        <f>'3. Income &amp; Expenditure Budget'!F182</f>
        <v>0</v>
      </c>
      <c r="D159" s="331">
        <f t="shared" si="2"/>
        <v>0</v>
      </c>
      <c r="F159" s="366">
        <f>SUM(D140:D159)</f>
        <v>0</v>
      </c>
      <c r="G159" s="360">
        <f>'3. Income &amp; Expenditure Budget'!F183</f>
        <v>0</v>
      </c>
      <c r="H159" t="b">
        <f>F159=G159</f>
        <v>1</v>
      </c>
      <c r="O159" s="65"/>
    </row>
    <row r="160" spans="1:15" x14ac:dyDescent="0.25">
      <c r="A160" s="284">
        <v>6010</v>
      </c>
      <c r="B160" s="97" t="s">
        <v>14</v>
      </c>
      <c r="C160" s="296">
        <f>'3. Income &amp; Expenditure Budget'!F186</f>
        <v>0</v>
      </c>
      <c r="D160" s="331">
        <f t="shared" si="2"/>
        <v>0</v>
      </c>
      <c r="F160" s="359"/>
      <c r="G160" s="360"/>
      <c r="O160" s="65"/>
    </row>
    <row r="161" spans="1:15" x14ac:dyDescent="0.25">
      <c r="A161" s="284">
        <v>6050</v>
      </c>
      <c r="B161" s="97" t="s">
        <v>207</v>
      </c>
      <c r="C161" s="296">
        <f>'3. Income &amp; Expenditure Budget'!F187</f>
        <v>0</v>
      </c>
      <c r="D161" s="331">
        <f t="shared" si="2"/>
        <v>0</v>
      </c>
      <c r="F161" s="359"/>
      <c r="G161" s="360"/>
      <c r="O161" s="65"/>
    </row>
    <row r="162" spans="1:15" x14ac:dyDescent="0.25">
      <c r="A162" s="284">
        <v>6100</v>
      </c>
      <c r="B162" s="97" t="s">
        <v>199</v>
      </c>
      <c r="C162" s="296">
        <f>'3. Income &amp; Expenditure Budget'!F188</f>
        <v>0</v>
      </c>
      <c r="D162" s="331">
        <f t="shared" si="2"/>
        <v>0</v>
      </c>
      <c r="F162" s="359"/>
      <c r="G162" s="360"/>
      <c r="O162" s="65"/>
    </row>
    <row r="163" spans="1:15" x14ac:dyDescent="0.25">
      <c r="A163" s="284">
        <v>6150</v>
      </c>
      <c r="B163" s="97" t="s">
        <v>208</v>
      </c>
      <c r="C163" s="296">
        <f>'3. Income &amp; Expenditure Budget'!F189</f>
        <v>0</v>
      </c>
      <c r="D163" s="331">
        <f t="shared" si="2"/>
        <v>0</v>
      </c>
      <c r="F163" s="359"/>
      <c r="G163" s="360"/>
      <c r="O163" s="65"/>
    </row>
    <row r="164" spans="1:15" x14ac:dyDescent="0.25">
      <c r="A164" s="284">
        <v>6210</v>
      </c>
      <c r="B164" s="97" t="s">
        <v>131</v>
      </c>
      <c r="C164" s="296">
        <f>'3. Income &amp; Expenditure Budget'!F190</f>
        <v>0</v>
      </c>
      <c r="D164" s="331">
        <f t="shared" si="2"/>
        <v>0</v>
      </c>
      <c r="F164" s="359"/>
      <c r="G164" s="360"/>
      <c r="O164" s="65"/>
    </row>
    <row r="165" spans="1:15" x14ac:dyDescent="0.25">
      <c r="A165" s="284">
        <v>6250</v>
      </c>
      <c r="B165" s="97" t="s">
        <v>132</v>
      </c>
      <c r="C165" s="296">
        <f>'3. Income &amp; Expenditure Budget'!F191</f>
        <v>0</v>
      </c>
      <c r="D165" s="331">
        <f t="shared" si="2"/>
        <v>0</v>
      </c>
      <c r="F165" s="359"/>
      <c r="G165" s="360"/>
      <c r="O165" s="65"/>
    </row>
    <row r="166" spans="1:15" x14ac:dyDescent="0.25">
      <c r="A166" s="284">
        <v>6300</v>
      </c>
      <c r="B166" s="97" t="s">
        <v>333</v>
      </c>
      <c r="C166" s="296">
        <f>'3. Income &amp; Expenditure Budget'!F192</f>
        <v>0</v>
      </c>
      <c r="D166" s="331">
        <f t="shared" si="2"/>
        <v>0</v>
      </c>
      <c r="F166" s="359"/>
      <c r="G166" s="360"/>
      <c r="O166" s="65"/>
    </row>
    <row r="167" spans="1:15" x14ac:dyDescent="0.25">
      <c r="A167" s="284">
        <v>6350</v>
      </c>
      <c r="B167" s="97" t="s">
        <v>334</v>
      </c>
      <c r="C167" s="296">
        <f>'3. Income &amp; Expenditure Budget'!F193</f>
        <v>0</v>
      </c>
      <c r="D167" s="331">
        <f t="shared" si="2"/>
        <v>0</v>
      </c>
      <c r="F167" s="359"/>
      <c r="G167" s="360"/>
      <c r="O167" s="65"/>
    </row>
    <row r="168" spans="1:15" x14ac:dyDescent="0.25">
      <c r="A168" s="284">
        <v>6355</v>
      </c>
      <c r="B168" s="97" t="s">
        <v>335</v>
      </c>
      <c r="C168" s="296">
        <f>'3. Income &amp; Expenditure Budget'!F194</f>
        <v>0</v>
      </c>
      <c r="D168" s="331">
        <f t="shared" si="2"/>
        <v>0</v>
      </c>
      <c r="F168" s="359"/>
      <c r="G168" s="360"/>
      <c r="O168" s="65"/>
    </row>
    <row r="169" spans="1:15" x14ac:dyDescent="0.25">
      <c r="A169" s="284">
        <v>6400</v>
      </c>
      <c r="B169" s="97" t="s">
        <v>336</v>
      </c>
      <c r="C169" s="296">
        <f>'3. Income &amp; Expenditure Budget'!F195</f>
        <v>0</v>
      </c>
      <c r="D169" s="331">
        <f t="shared" si="2"/>
        <v>0</v>
      </c>
      <c r="F169" s="359"/>
      <c r="G169" s="360"/>
      <c r="O169" s="65"/>
    </row>
    <row r="170" spans="1:15" x14ac:dyDescent="0.25">
      <c r="A170" s="284">
        <v>6450</v>
      </c>
      <c r="B170" s="97" t="s">
        <v>209</v>
      </c>
      <c r="C170" s="296">
        <f>'3. Income &amp; Expenditure Budget'!F196</f>
        <v>0</v>
      </c>
      <c r="D170" s="331">
        <f t="shared" si="2"/>
        <v>0</v>
      </c>
      <c r="F170" s="359"/>
      <c r="G170" s="360"/>
      <c r="O170" s="65"/>
    </row>
    <row r="171" spans="1:15" x14ac:dyDescent="0.25">
      <c r="A171" s="284">
        <v>6500</v>
      </c>
      <c r="B171" s="97" t="s">
        <v>337</v>
      </c>
      <c r="C171" s="296">
        <f>'3. Income &amp; Expenditure Budget'!F197</f>
        <v>0</v>
      </c>
      <c r="D171" s="331">
        <f t="shared" si="2"/>
        <v>0</v>
      </c>
      <c r="F171" s="359"/>
      <c r="G171" s="360"/>
      <c r="O171" s="65"/>
    </row>
    <row r="172" spans="1:15" x14ac:dyDescent="0.25">
      <c r="A172" s="284">
        <v>6600</v>
      </c>
      <c r="B172" s="97" t="s">
        <v>15</v>
      </c>
      <c r="C172" s="296">
        <f>'3. Income &amp; Expenditure Budget'!F198</f>
        <v>0</v>
      </c>
      <c r="D172" s="331">
        <f t="shared" si="2"/>
        <v>0</v>
      </c>
      <c r="F172" s="359"/>
      <c r="G172" s="360"/>
      <c r="O172" s="65"/>
    </row>
    <row r="173" spans="1:15" x14ac:dyDescent="0.25">
      <c r="A173" s="284">
        <v>6650</v>
      </c>
      <c r="B173" s="97" t="s">
        <v>338</v>
      </c>
      <c r="C173" s="296">
        <f>'3. Income &amp; Expenditure Budget'!F199</f>
        <v>0</v>
      </c>
      <c r="D173" s="331">
        <f t="shared" si="2"/>
        <v>0</v>
      </c>
      <c r="F173" s="359"/>
      <c r="G173" s="360"/>
      <c r="O173" s="65"/>
    </row>
    <row r="174" spans="1:15" x14ac:dyDescent="0.25">
      <c r="A174" s="284">
        <v>6700</v>
      </c>
      <c r="B174" s="97" t="s">
        <v>339</v>
      </c>
      <c r="C174" s="296">
        <f>'3. Income &amp; Expenditure Budget'!F200</f>
        <v>0</v>
      </c>
      <c r="D174" s="331">
        <f t="shared" si="2"/>
        <v>0</v>
      </c>
      <c r="F174" s="359"/>
      <c r="G174" s="360"/>
      <c r="O174" s="65"/>
    </row>
    <row r="175" spans="1:15" x14ac:dyDescent="0.25">
      <c r="A175" s="284">
        <v>6730</v>
      </c>
      <c r="B175" s="97" t="s">
        <v>340</v>
      </c>
      <c r="C175" s="296">
        <f>'3. Income &amp; Expenditure Budget'!F201</f>
        <v>0</v>
      </c>
      <c r="D175" s="331">
        <f t="shared" si="2"/>
        <v>0</v>
      </c>
      <c r="F175" s="359"/>
      <c r="G175" s="360"/>
      <c r="O175" s="65"/>
    </row>
    <row r="176" spans="1:15" x14ac:dyDescent="0.25">
      <c r="A176" s="284">
        <v>6731</v>
      </c>
      <c r="B176" s="97" t="s">
        <v>341</v>
      </c>
      <c r="C176" s="296">
        <f>'3. Income &amp; Expenditure Budget'!F202</f>
        <v>0</v>
      </c>
      <c r="D176" s="331">
        <f t="shared" si="2"/>
        <v>0</v>
      </c>
      <c r="F176" s="359"/>
      <c r="G176" s="360"/>
      <c r="O176" s="65"/>
    </row>
    <row r="177" spans="1:15" x14ac:dyDescent="0.25">
      <c r="A177" s="284">
        <v>6750</v>
      </c>
      <c r="B177" s="97" t="s">
        <v>139</v>
      </c>
      <c r="C177" s="296">
        <f>'3. Income &amp; Expenditure Budget'!F203</f>
        <v>0</v>
      </c>
      <c r="D177" s="331">
        <f t="shared" si="2"/>
        <v>0</v>
      </c>
      <c r="F177" s="359"/>
      <c r="G177" s="360"/>
      <c r="O177" s="65"/>
    </row>
    <row r="178" spans="1:15" x14ac:dyDescent="0.25">
      <c r="A178" s="284">
        <v>6755</v>
      </c>
      <c r="B178" s="97" t="s">
        <v>210</v>
      </c>
      <c r="C178" s="296">
        <f>'3. Income &amp; Expenditure Budget'!F204</f>
        <v>0</v>
      </c>
      <c r="D178" s="331">
        <f t="shared" si="2"/>
        <v>0</v>
      </c>
      <c r="F178" s="359"/>
      <c r="G178" s="360"/>
      <c r="O178" s="65"/>
    </row>
    <row r="179" spans="1:15" x14ac:dyDescent="0.25">
      <c r="A179" s="284">
        <v>6780</v>
      </c>
      <c r="B179" s="97" t="s">
        <v>16</v>
      </c>
      <c r="C179" s="296">
        <f>'3. Income &amp; Expenditure Budget'!F205</f>
        <v>0</v>
      </c>
      <c r="D179" s="331">
        <f t="shared" si="2"/>
        <v>0</v>
      </c>
      <c r="F179" s="359"/>
      <c r="G179" s="360"/>
      <c r="O179" s="65"/>
    </row>
    <row r="180" spans="1:15" x14ac:dyDescent="0.25">
      <c r="A180" s="284">
        <v>6800</v>
      </c>
      <c r="B180" s="97" t="s">
        <v>342</v>
      </c>
      <c r="C180" s="296">
        <f>'3. Income &amp; Expenditure Budget'!F206</f>
        <v>0</v>
      </c>
      <c r="D180" s="331">
        <f t="shared" si="2"/>
        <v>0</v>
      </c>
      <c r="F180" s="359"/>
      <c r="G180" s="360"/>
      <c r="O180" s="65"/>
    </row>
    <row r="181" spans="1:15" x14ac:dyDescent="0.25">
      <c r="A181" s="284">
        <v>6830</v>
      </c>
      <c r="B181" s="97" t="s">
        <v>343</v>
      </c>
      <c r="C181" s="296">
        <f>'3. Income &amp; Expenditure Budget'!F207</f>
        <v>0</v>
      </c>
      <c r="D181" s="331">
        <f t="shared" si="2"/>
        <v>0</v>
      </c>
      <c r="F181" s="359"/>
      <c r="G181" s="360"/>
      <c r="O181" s="65"/>
    </row>
    <row r="182" spans="1:15" x14ac:dyDescent="0.25">
      <c r="A182" s="285">
        <v>6900</v>
      </c>
      <c r="B182" s="97" t="s">
        <v>211</v>
      </c>
      <c r="C182" s="296">
        <f>'3. Income &amp; Expenditure Budget'!F208</f>
        <v>0</v>
      </c>
      <c r="D182" s="331">
        <f t="shared" si="2"/>
        <v>0</v>
      </c>
      <c r="F182" s="366">
        <f>SUM(D160:D182)</f>
        <v>0</v>
      </c>
      <c r="G182" s="360">
        <f>'3. Income &amp; Expenditure Budget'!F209</f>
        <v>0</v>
      </c>
      <c r="H182" t="b">
        <f>F182=G182</f>
        <v>1</v>
      </c>
      <c r="O182" s="65"/>
    </row>
    <row r="183" spans="1:15" x14ac:dyDescent="0.25">
      <c r="A183" s="284">
        <v>7300</v>
      </c>
      <c r="B183" s="97" t="s">
        <v>133</v>
      </c>
      <c r="C183" s="296">
        <f>'3. Income &amp; Expenditure Budget'!F212</f>
        <v>0</v>
      </c>
      <c r="D183" s="331">
        <f t="shared" si="2"/>
        <v>0</v>
      </c>
      <c r="F183" s="359"/>
      <c r="G183" s="360"/>
      <c r="O183" s="65"/>
    </row>
    <row r="184" spans="1:15" x14ac:dyDescent="0.25">
      <c r="A184" s="284">
        <v>7320</v>
      </c>
      <c r="B184" s="318" t="s">
        <v>212</v>
      </c>
      <c r="C184" s="296">
        <f>'3. Income &amp; Expenditure Budget'!F213</f>
        <v>0</v>
      </c>
      <c r="D184" s="331">
        <f t="shared" si="2"/>
        <v>0</v>
      </c>
      <c r="F184" s="359"/>
      <c r="G184" s="360"/>
      <c r="O184" s="65"/>
    </row>
    <row r="185" spans="1:15" x14ac:dyDescent="0.25">
      <c r="A185" s="284">
        <v>7400</v>
      </c>
      <c r="B185" s="318" t="s">
        <v>344</v>
      </c>
      <c r="C185" s="296">
        <f>'3. Income &amp; Expenditure Budget'!F214</f>
        <v>0</v>
      </c>
      <c r="D185" s="331">
        <f t="shared" si="2"/>
        <v>0</v>
      </c>
      <c r="F185" s="359"/>
      <c r="G185" s="360"/>
      <c r="O185" s="65"/>
    </row>
    <row r="186" spans="1:15" x14ac:dyDescent="0.25">
      <c r="A186" s="284">
        <v>7450</v>
      </c>
      <c r="B186" s="318" t="s">
        <v>213</v>
      </c>
      <c r="C186" s="296">
        <f>'3. Income &amp; Expenditure Budget'!F215</f>
        <v>0</v>
      </c>
      <c r="D186" s="331">
        <f t="shared" si="2"/>
        <v>0</v>
      </c>
      <c r="F186" s="359"/>
      <c r="G186" s="360"/>
      <c r="O186" s="65"/>
    </row>
    <row r="187" spans="1:15" ht="15.75" thickBot="1" x14ac:dyDescent="0.3">
      <c r="A187" s="295">
        <v>7800</v>
      </c>
      <c r="B187" s="97" t="s">
        <v>39</v>
      </c>
      <c r="C187" s="296">
        <f>'3. Income &amp; Expenditure Budget'!F216</f>
        <v>0</v>
      </c>
      <c r="D187" s="331">
        <f t="shared" si="2"/>
        <v>0</v>
      </c>
      <c r="F187" s="368">
        <f>SUM(D183:D187)</f>
        <v>0</v>
      </c>
      <c r="G187" s="369">
        <f>'3. Income &amp; Expenditure Budget'!F217</f>
        <v>0</v>
      </c>
      <c r="H187" s="70" t="b">
        <f>F187=G187</f>
        <v>1</v>
      </c>
      <c r="I187" s="70"/>
      <c r="J187" s="70"/>
      <c r="K187" s="70"/>
      <c r="L187" s="70"/>
      <c r="M187" s="70"/>
      <c r="N187" s="70"/>
      <c r="O187" s="297"/>
    </row>
  </sheetData>
  <mergeCells count="3">
    <mergeCell ref="A1:D1"/>
    <mergeCell ref="A2:D2"/>
    <mergeCell ref="A3:D3"/>
  </mergeCells>
  <conditionalFormatting sqref="H6">
    <cfRule type="cellIs" dxfId="19" priority="19" operator="equal">
      <formula>FALSE</formula>
    </cfRule>
    <cfRule type="cellIs" dxfId="18" priority="20" operator="equal">
      <formula>FALSE</formula>
    </cfRule>
  </conditionalFormatting>
  <conditionalFormatting sqref="H35">
    <cfRule type="cellIs" dxfId="17" priority="17" operator="equal">
      <formula>FALSE</formula>
    </cfRule>
    <cfRule type="cellIs" dxfId="16" priority="18" operator="equal">
      <formula>FALSE</formula>
    </cfRule>
  </conditionalFormatting>
  <conditionalFormatting sqref="H40">
    <cfRule type="cellIs" dxfId="15" priority="15" operator="equal">
      <formula>FALSE</formula>
    </cfRule>
    <cfRule type="cellIs" dxfId="14" priority="16" operator="equal">
      <formula>FALSE</formula>
    </cfRule>
  </conditionalFormatting>
  <conditionalFormatting sqref="H67">
    <cfRule type="cellIs" dxfId="13" priority="13" operator="equal">
      <formula>FALSE</formula>
    </cfRule>
    <cfRule type="cellIs" dxfId="12" priority="14" operator="equal">
      <formula>FALSE</formula>
    </cfRule>
  </conditionalFormatting>
  <conditionalFormatting sqref="H75">
    <cfRule type="cellIs" dxfId="11" priority="11" operator="equal">
      <formula>FALSE</formula>
    </cfRule>
    <cfRule type="cellIs" dxfId="10" priority="12" operator="equal">
      <formula>FALSE</formula>
    </cfRule>
  </conditionalFormatting>
  <conditionalFormatting sqref="H87">
    <cfRule type="cellIs" dxfId="9" priority="9" operator="equal">
      <formula>FALSE</formula>
    </cfRule>
    <cfRule type="cellIs" dxfId="8" priority="10" operator="equal">
      <formula>FALSE</formula>
    </cfRule>
  </conditionalFormatting>
  <conditionalFormatting sqref="H139">
    <cfRule type="cellIs" dxfId="7" priority="7" operator="equal">
      <formula>FALSE</formula>
    </cfRule>
    <cfRule type="cellIs" dxfId="6" priority="8" operator="equal">
      <formula>FALSE</formula>
    </cfRule>
  </conditionalFormatting>
  <conditionalFormatting sqref="H159">
    <cfRule type="cellIs" dxfId="5" priority="5" operator="equal">
      <formula>FALSE</formula>
    </cfRule>
    <cfRule type="cellIs" dxfId="4" priority="6" operator="equal">
      <formula>FALSE</formula>
    </cfRule>
  </conditionalFormatting>
  <conditionalFormatting sqref="H182">
    <cfRule type="cellIs" dxfId="3" priority="3" operator="equal">
      <formula>FALSE</formula>
    </cfRule>
    <cfRule type="cellIs" dxfId="2" priority="4" operator="equal">
      <formula>FALSE</formula>
    </cfRule>
  </conditionalFormatting>
  <conditionalFormatting sqref="H187">
    <cfRule type="cellIs" dxfId="1" priority="1" operator="equal">
      <formula>FALSE</formula>
    </cfRule>
    <cfRule type="cellIs" dxfId="0" priority="2" operator="equal">
      <formula>FALSE</formula>
    </cfRule>
  </conditionalFormatting>
  <hyperlinks>
    <hyperlink ref="B8" r:id="rId1" xr:uid="{77D36D76-8428-408A-A5E2-71076C9E19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5" ma:contentTypeDescription="Create a new document." ma:contentTypeScope="" ma:versionID="add4dcbbb76afeaf53e1db544470a471">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8b77c6dea84644bb38734e8f1290e63"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43B17E7F-8EAE-41CA-BD16-14399D42664D}">
  <ds:schemaRefs>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922fc6e8-ffa0-4322-a01f-30f3e00c019f"/>
    <ds:schemaRef ds:uri="e92d1a54-40b2-4a62-9320-551ae05f4a35"/>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960B36F-FCC1-4358-87CD-FDD3BCF4D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1.Budget Preparation Info</vt:lpstr>
      <vt:lpstr>2.Budget Grant Calculation</vt:lpstr>
      <vt:lpstr>3. Income &amp; Expenditure Budget</vt:lpstr>
      <vt:lpstr>4. Opening Bank  Position</vt:lpstr>
      <vt:lpstr>5. Estimated  Bank Cashflow</vt:lpstr>
      <vt:lpstr>6. Capital Budget</vt:lpstr>
      <vt:lpstr>7. Monthly Cashflow </vt:lpstr>
      <vt:lpstr>8.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Liz Lambert</cp:lastModifiedBy>
  <cp:lastPrinted>2023-02-06T10:12:21Z</cp:lastPrinted>
  <dcterms:created xsi:type="dcterms:W3CDTF">2007-11-08T09:50:16Z</dcterms:created>
  <dcterms:modified xsi:type="dcterms:W3CDTF">2023-02-21T09:09:40Z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