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codeName="{9351B8E1-9728-8E5E-8161-817DCB669FF3}"/>
  <workbookPr codeName="ThisWorkbook" defaultThemeVersion="124226"/>
  <mc:AlternateContent xmlns:mc="http://schemas.openxmlformats.org/markup-compatibility/2006">
    <mc:Choice Requires="x15">
      <x15ac:absPath xmlns:x15ac="http://schemas.microsoft.com/office/spreadsheetml/2010/11/ac" url="C:\Users\annhaugh\Documents\FSSU\2020-21\FSSU Files Ann Haugh\Monthly Reporting Template\Template 22-23\Budget Templates\"/>
    </mc:Choice>
  </mc:AlternateContent>
  <xr:revisionPtr revIDLastSave="0" documentId="13_ncr:1_{F80B0D75-1573-4793-AD41-C3E29E1DF3D9}" xr6:coauthVersionLast="43" xr6:coauthVersionMax="43" xr10:uidLastSave="{00000000-0000-0000-0000-000000000000}"/>
  <bookViews>
    <workbookView xWindow="28680" yWindow="-120" windowWidth="29040" windowHeight="15840" xr2:uid="{00000000-000D-0000-FFFF-FFFF00000000}"/>
  </bookViews>
  <sheets>
    <sheet name="1. Treoracha " sheetId="7" r:id="rId1"/>
    <sheet name="2. Ríomh an Deontais Buiséid" sheetId="4" r:id="rId2"/>
    <sheet name="3. Ioncam agus Caiteachas" sheetId="1" r:id="rId3"/>
    <sheet name="4. Tionscadal Caipitil " sheetId="5" r:id="rId4"/>
    <sheet name="5. COVID" sheetId="8" state="hidden" r:id="rId5"/>
    <sheet name="Import Budget" sheetId="9" state="hidden" r:id="rId6"/>
  </sheets>
  <definedNames>
    <definedName name="DEIS_NonDeis">'2. Ríomh an Deontais Buiséid'!$E$44:$E$45</definedName>
    <definedName name="Full_Reduced_Grant">'2. Ríomh an Deontais Buiséid'!$E$47:$E$48</definedName>
    <definedName name="No_of_Teachers">'Import Budget'!$I$6:$I$21</definedName>
    <definedName name="_xlnm.Print_Area" localSheetId="0">'1. Treoracha '!$A$1:$M$35</definedName>
    <definedName name="_xlnm.Print_Area" localSheetId="2">'3. Ioncam agus Caiteachas'!$A$2:$F$246</definedName>
    <definedName name="_xlnm.Print_Area" localSheetId="3">'4. Tionscadal Caipitil '!$A$1:$C$33</definedName>
    <definedName name="_xlnm.Print_Area" localSheetId="5">'Import Budget'!$A$2:$F$189</definedName>
    <definedName name="SpecSch_Full_Grant">'Import Budget'!$J$6:$J$21</definedName>
    <definedName name="SpecSch_Reduced_Grant">'Import Budget'!$K$6:$K$21</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7" i="9" l="1"/>
  <c r="F198" i="9"/>
  <c r="F199" i="9"/>
  <c r="F200" i="9"/>
  <c r="F201" i="9"/>
  <c r="F196" i="9"/>
  <c r="F173" i="9"/>
  <c r="F174" i="9"/>
  <c r="F175" i="9"/>
  <c r="F176" i="9"/>
  <c r="F177" i="9"/>
  <c r="F178" i="9"/>
  <c r="F179" i="9"/>
  <c r="F180" i="9"/>
  <c r="F181" i="9"/>
  <c r="F182" i="9"/>
  <c r="F183" i="9"/>
  <c r="F184" i="9"/>
  <c r="F185" i="9"/>
  <c r="F186" i="9"/>
  <c r="F187" i="9"/>
  <c r="F188" i="9"/>
  <c r="F189" i="9"/>
  <c r="F190" i="9"/>
  <c r="F191" i="9"/>
  <c r="F192" i="9"/>
  <c r="F193" i="9"/>
  <c r="F194" i="9"/>
  <c r="F195" i="9"/>
  <c r="F172"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4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95" i="9"/>
  <c r="F85" i="9"/>
  <c r="F86" i="9"/>
  <c r="F87" i="9"/>
  <c r="F88" i="9"/>
  <c r="F89" i="9"/>
  <c r="F90" i="9"/>
  <c r="F91" i="9"/>
  <c r="F92" i="9"/>
  <c r="F93" i="9"/>
  <c r="F94" i="9"/>
  <c r="F84" i="9"/>
  <c r="F76" i="9"/>
  <c r="F77" i="9"/>
  <c r="F78" i="9"/>
  <c r="F79" i="9"/>
  <c r="F80" i="9"/>
  <c r="F81" i="9"/>
  <c r="F82" i="9"/>
  <c r="F83" i="9"/>
  <c r="F7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45" i="9"/>
  <c r="F41" i="9"/>
  <c r="F42" i="9"/>
  <c r="F43" i="9"/>
  <c r="F44" i="9"/>
  <c r="F40"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7" i="9"/>
  <c r="F221" i="1" l="1"/>
  <c r="F213" i="1"/>
  <c r="F187" i="1"/>
  <c r="J216" i="1" l="1"/>
  <c r="J217" i="1"/>
  <c r="J218" i="1"/>
  <c r="J219" i="1"/>
  <c r="J220" i="1"/>
  <c r="J190" i="1"/>
  <c r="J191" i="1"/>
  <c r="J192" i="1"/>
  <c r="J193" i="1"/>
  <c r="J194" i="1"/>
  <c r="J195" i="1"/>
  <c r="J196" i="1"/>
  <c r="J197" i="1"/>
  <c r="J198" i="1"/>
  <c r="J199" i="1"/>
  <c r="J200" i="1"/>
  <c r="J201" i="1"/>
  <c r="J202" i="1"/>
  <c r="J203" i="1"/>
  <c r="J204" i="1"/>
  <c r="J205" i="1"/>
  <c r="J206" i="1"/>
  <c r="J207" i="1"/>
  <c r="J208" i="1"/>
  <c r="J209" i="1"/>
  <c r="J210" i="1"/>
  <c r="J211" i="1"/>
  <c r="J212" i="1"/>
  <c r="J215"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9"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60" i="1"/>
  <c r="J96" i="1"/>
  <c r="J97" i="1"/>
  <c r="J98" i="1"/>
  <c r="J99" i="1"/>
  <c r="J100" i="1"/>
  <c r="J101" i="1"/>
  <c r="J102" i="1"/>
  <c r="J103" i="1"/>
  <c r="J104" i="1"/>
  <c r="J105" i="1"/>
  <c r="J108" i="1"/>
  <c r="J82" i="1"/>
  <c r="J83" i="1"/>
  <c r="J84" i="1"/>
  <c r="J85" i="1"/>
  <c r="J86" i="1"/>
  <c r="J87" i="1"/>
  <c r="J88" i="1"/>
  <c r="J89" i="1"/>
  <c r="J95"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81" i="1"/>
  <c r="J43" i="1"/>
  <c r="J44" i="1"/>
  <c r="J45" i="1"/>
  <c r="J46" i="1"/>
  <c r="J49" i="1"/>
  <c r="J42" i="1"/>
  <c r="J9" i="1"/>
  <c r="J10" i="1"/>
  <c r="J12" i="1"/>
  <c r="J14" i="1"/>
  <c r="J16" i="1"/>
  <c r="J17" i="1"/>
  <c r="J21" i="1"/>
  <c r="J22" i="1"/>
  <c r="J23" i="1"/>
  <c r="J25" i="1"/>
  <c r="J27" i="1"/>
  <c r="J28" i="1"/>
  <c r="J29" i="1"/>
  <c r="J30" i="1"/>
  <c r="J31" i="1"/>
  <c r="J32" i="1"/>
  <c r="J33" i="1"/>
  <c r="J34" i="1"/>
  <c r="J35" i="1"/>
  <c r="J38" i="1"/>
  <c r="J39" i="1"/>
  <c r="G80" i="4" l="1"/>
  <c r="G87" i="4"/>
  <c r="E5" i="4" l="1"/>
  <c r="G90" i="4" l="1"/>
  <c r="G89" i="4"/>
  <c r="B9" i="4" l="1"/>
  <c r="F158" i="1" l="1"/>
  <c r="F106" i="1"/>
  <c r="F90" i="1"/>
  <c r="F79" i="1"/>
  <c r="F47" i="1"/>
  <c r="F222" i="1" l="1"/>
  <c r="F223" i="1" s="1"/>
  <c r="G93" i="4"/>
  <c r="H93" i="4" s="1"/>
  <c r="F24" i="1" s="1"/>
  <c r="J24" i="1" s="1"/>
  <c r="E37" i="4" l="1"/>
  <c r="E40" i="4" l="1"/>
  <c r="E38" i="4"/>
  <c r="E36" i="4"/>
  <c r="F36" i="4" l="1"/>
  <c r="G88" i="4"/>
  <c r="F38" i="4"/>
  <c r="G78" i="4"/>
  <c r="G84" i="4"/>
  <c r="G92" i="4" l="1"/>
  <c r="H84" i="4"/>
  <c r="F20" i="1" s="1"/>
  <c r="J20" i="1" s="1"/>
  <c r="G83" i="4"/>
  <c r="G82" i="4" l="1"/>
  <c r="H82" i="4" s="1"/>
  <c r="F18" i="1" s="1"/>
  <c r="J18" i="1" s="1"/>
  <c r="F43" i="4"/>
  <c r="E4" i="9" l="1"/>
  <c r="B4" i="9"/>
  <c r="D3" i="9"/>
  <c r="E53" i="8" l="1"/>
  <c r="E54" i="8"/>
  <c r="E55" i="8"/>
  <c r="E56" i="8"/>
  <c r="E57" i="8"/>
  <c r="E52" i="8"/>
  <c r="D3" i="1" l="1"/>
  <c r="B2" i="5" l="1"/>
  <c r="C2" i="5"/>
  <c r="B3" i="5"/>
  <c r="C3" i="5"/>
  <c r="C14" i="5"/>
  <c r="C31" i="5"/>
  <c r="B4" i="1"/>
  <c r="E4" i="1"/>
  <c r="D1" i="4"/>
  <c r="D2" i="4"/>
  <c r="D3" i="4"/>
  <c r="G8" i="4"/>
  <c r="E39" i="4"/>
  <c r="G54" i="4"/>
  <c r="G55" i="4"/>
  <c r="G56" i="4"/>
  <c r="G57" i="4"/>
  <c r="G58" i="4"/>
  <c r="G59" i="4"/>
  <c r="G60" i="4"/>
  <c r="G61" i="4"/>
  <c r="G62" i="4"/>
  <c r="G63" i="4"/>
  <c r="G64" i="4"/>
  <c r="G65" i="4"/>
  <c r="G66" i="4"/>
  <c r="G67" i="4"/>
  <c r="G68" i="4"/>
  <c r="G69" i="4"/>
  <c r="G70" i="4"/>
  <c r="G71" i="4"/>
  <c r="G72" i="4"/>
  <c r="G73" i="4"/>
  <c r="G74" i="4"/>
  <c r="G75" i="4"/>
  <c r="H83" i="4"/>
  <c r="H92" i="4"/>
  <c r="G94" i="4"/>
  <c r="G95" i="4"/>
  <c r="H95" i="4" s="1"/>
  <c r="F36" i="1" s="1"/>
  <c r="J36" i="1" s="1"/>
  <c r="G96" i="4"/>
  <c r="H96" i="4" s="1"/>
  <c r="F37" i="1" s="1"/>
  <c r="J37" i="1" s="1"/>
  <c r="H80" i="4" l="1"/>
  <c r="G79" i="4"/>
  <c r="H79" i="4" s="1"/>
  <c r="H94" i="4"/>
  <c r="F26" i="1" s="1"/>
  <c r="J26" i="1" s="1"/>
  <c r="G77" i="4"/>
  <c r="H77" i="4" s="1"/>
  <c r="F8" i="1"/>
  <c r="J8" i="1" s="1"/>
  <c r="F19" i="1"/>
  <c r="J19" i="1" s="1"/>
  <c r="C33" i="5"/>
  <c r="F7" i="4"/>
  <c r="E7" i="4" s="1"/>
  <c r="G5" i="4" l="1"/>
  <c r="F15" i="1"/>
  <c r="J15" i="1" s="1"/>
  <c r="G53" i="4"/>
  <c r="H76" i="4" s="1"/>
  <c r="F7" i="1" l="1"/>
  <c r="J7" i="1" s="1"/>
  <c r="H91" i="4" l="1"/>
  <c r="F11" i="1" l="1"/>
  <c r="J11" i="1" s="1"/>
  <c r="H78" i="4" l="1"/>
  <c r="F13" i="1" l="1"/>
  <c r="J13" i="1" s="1"/>
  <c r="H98" i="4"/>
  <c r="F40" i="1" l="1"/>
  <c r="F91" i="1" s="1"/>
  <c r="F2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 Haugh</author>
  </authors>
  <commentList>
    <comment ref="G5" authorId="0" shapeId="0" xr:uid="{00000000-0006-0000-0200-000001000000}">
      <text>
        <r>
          <rPr>
            <b/>
            <sz val="9"/>
            <color indexed="81"/>
            <rFont val="Tahoma"/>
            <family val="2"/>
          </rPr>
          <t>Check Numbers if  'FALSE'  after entering all data</t>
        </r>
        <r>
          <rPr>
            <sz val="9"/>
            <color indexed="81"/>
            <rFont val="Tahoma"/>
            <family val="2"/>
          </rPr>
          <t xml:space="preserve">
</t>
        </r>
      </text>
    </comment>
    <comment ref="G8" authorId="0" shapeId="0" xr:uid="{00000000-0006-0000-0200-000002000000}">
      <text>
        <r>
          <rPr>
            <b/>
            <sz val="9"/>
            <color indexed="81"/>
            <rFont val="Times New Roman"/>
            <family val="1"/>
          </rPr>
          <t>Check numbers if 'FALSE'
This number must equal the total number in the yellow categories.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Ann Haugh</author>
  </authors>
  <commentList>
    <comment ref="F5" authorId="0" shapeId="0" xr:uid="{00000000-0006-0000-0300-000001000000}">
      <text>
        <r>
          <rPr>
            <b/>
            <sz val="9"/>
            <color indexed="81"/>
            <rFont val="Tahoma"/>
            <family val="2"/>
          </rPr>
          <t>Grey Cells:</t>
        </r>
        <r>
          <rPr>
            <sz val="9"/>
            <color indexed="81"/>
            <rFont val="Tahoma"/>
            <family val="2"/>
          </rPr>
          <t xml:space="preserve">
THE CELLS IN GREY CONTAIN FORMULA PLEASE DO NOT TYPE OVER THEM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Ann Haugh</author>
  </authors>
  <commentList>
    <comment ref="F5" authorId="0" shapeId="0" xr:uid="{59996093-2A5E-4320-8E06-4D2BC4BF69AF}">
      <text>
        <r>
          <rPr>
            <b/>
            <sz val="9"/>
            <color indexed="81"/>
            <rFont val="Tahoma"/>
            <family val="2"/>
          </rPr>
          <t>Grey Cells:</t>
        </r>
        <r>
          <rPr>
            <sz val="9"/>
            <color indexed="81"/>
            <rFont val="Tahoma"/>
            <family val="2"/>
          </rPr>
          <t xml:space="preserve">
THE CELLS IN GREY CONTAIN FORMULAE, PLEASE DO NOT TYPE OVER THEM</t>
        </r>
      </text>
    </comment>
  </commentList>
</comments>
</file>

<file path=xl/sharedStrings.xml><?xml version="1.0" encoding="utf-8"?>
<sst xmlns="http://schemas.openxmlformats.org/spreadsheetml/2006/main" count="632" uniqueCount="594">
  <si>
    <t>INCOME</t>
  </si>
  <si>
    <t>Other Income</t>
  </si>
  <si>
    <t>Bank Interest Received</t>
  </si>
  <si>
    <t>Staff Room Expenses</t>
  </si>
  <si>
    <t xml:space="preserve"> </t>
  </si>
  <si>
    <t>€</t>
  </si>
  <si>
    <t>B.</t>
  </si>
  <si>
    <t>A</t>
  </si>
  <si>
    <t/>
  </si>
  <si>
    <t>Bus Escort Grant</t>
  </si>
  <si>
    <t>Standardised Testing Grant</t>
  </si>
  <si>
    <t>Other School Generated Income</t>
  </si>
  <si>
    <t>HSE Funding</t>
  </si>
  <si>
    <t>Voluntary Contributions</t>
  </si>
  <si>
    <t>Other Administration Expenses</t>
  </si>
  <si>
    <t>DEIS Grant</t>
  </si>
  <si>
    <t xml:space="preserve">School Budget </t>
  </si>
  <si>
    <t>Defaults</t>
  </si>
  <si>
    <t>Designated Income (Non Capital)</t>
  </si>
  <si>
    <t>Designated Expenditure (Non Capital)</t>
  </si>
  <si>
    <t>Capitation/Non Pay Budget</t>
  </si>
  <si>
    <t>Ancillary/School Support Services Grant</t>
  </si>
  <si>
    <t>Special Education Equipment Grant</t>
  </si>
  <si>
    <t>JCSP Grant</t>
  </si>
  <si>
    <t>Transition Year Grant</t>
  </si>
  <si>
    <t>Minor Works Grant-Non Capital</t>
  </si>
  <si>
    <t>Department of Children and Youth Affairs Income</t>
  </si>
  <si>
    <t>Erasmus Income</t>
  </si>
  <si>
    <t>Other State Funding</t>
  </si>
  <si>
    <t>Transition Year Income</t>
  </si>
  <si>
    <t>Book Rental Scheme Income</t>
  </si>
  <si>
    <t>Classroom Books Income</t>
  </si>
  <si>
    <t>Hire of Facilities Rental Income</t>
  </si>
  <si>
    <t>Locker Income</t>
  </si>
  <si>
    <t>Journals and Year Book Income</t>
  </si>
  <si>
    <t>School Administration Charges</t>
  </si>
  <si>
    <t>Adult Education Income</t>
  </si>
  <si>
    <t>Canteen Income</t>
  </si>
  <si>
    <t>Tuck Shop Income</t>
  </si>
  <si>
    <t>Uniforms Income</t>
  </si>
  <si>
    <t>Religion/Ethos Income</t>
  </si>
  <si>
    <t>After School Study/Club Income</t>
  </si>
  <si>
    <t>Games Income</t>
  </si>
  <si>
    <t>Bus Income</t>
  </si>
  <si>
    <t>School Musical/Drama Income</t>
  </si>
  <si>
    <t>School Tours Income</t>
  </si>
  <si>
    <t>School Swimming Income</t>
  </si>
  <si>
    <t>Student Insurance Income</t>
  </si>
  <si>
    <t>Pre-School Income</t>
  </si>
  <si>
    <t>Reimbursable Income</t>
  </si>
  <si>
    <t>School Arts and Crafts Income</t>
  </si>
  <si>
    <t>Restricted School Fundraising (Non Capital)</t>
  </si>
  <si>
    <t>Income from Parents Association</t>
  </si>
  <si>
    <t>Insurance Claim Income</t>
  </si>
  <si>
    <t>Substitute Teachers Expense</t>
  </si>
  <si>
    <t>Privately Paid Teachers Expense</t>
  </si>
  <si>
    <t>Adult Education Salaries Expense</t>
  </si>
  <si>
    <t>After School Study/Club Salaries Expense</t>
  </si>
  <si>
    <t>Bus Escort Salary Expense</t>
  </si>
  <si>
    <t>Teaching Aids Expense</t>
  </si>
  <si>
    <t>Religion/Ethos Expense</t>
  </si>
  <si>
    <t>LCVP Expense</t>
  </si>
  <si>
    <t>Transition Year Expense</t>
  </si>
  <si>
    <t>Learning Support Expense</t>
  </si>
  <si>
    <t>Teacher Inservice and Training Expense</t>
  </si>
  <si>
    <t>Physical Education Expense</t>
  </si>
  <si>
    <t>Games (excl. travel) Expense</t>
  </si>
  <si>
    <t>Travel Games Expense</t>
  </si>
  <si>
    <t>Bus Hire Expense</t>
  </si>
  <si>
    <t>School Tours Expense</t>
  </si>
  <si>
    <t>School Musical/Drama Expense</t>
  </si>
  <si>
    <t>Book Grant Expense</t>
  </si>
  <si>
    <t>Book Rental Scheme Expense</t>
  </si>
  <si>
    <t>School Yearbook/Journal Expense</t>
  </si>
  <si>
    <t>Trophies and Prizes Expense</t>
  </si>
  <si>
    <t>Uniform Expense</t>
  </si>
  <si>
    <t>Home School Liaison Expense</t>
  </si>
  <si>
    <t>Other Educational Expense</t>
  </si>
  <si>
    <t>Department of Children and Youth Affairs Activities Expense</t>
  </si>
  <si>
    <t>Erasmus Expense</t>
  </si>
  <si>
    <t>Student Insurance Expense</t>
  </si>
  <si>
    <t>Standardised Testing Expense</t>
  </si>
  <si>
    <t>Special Educational Equipment (Non Capital) Expense</t>
  </si>
  <si>
    <t>School Swimming Expense</t>
  </si>
  <si>
    <t>Restricted School Fundraising Expenses (Non Capital)</t>
  </si>
  <si>
    <t>Restricted External Fundraising Expenses (Non Capital)</t>
  </si>
  <si>
    <t>Unrestricted External Fundraising Expenses (Non Capital)</t>
  </si>
  <si>
    <t>Unrestricted School Fundraising Expenses (Non Capital)</t>
  </si>
  <si>
    <t>Pre-School Expense</t>
  </si>
  <si>
    <t>Caretaker Wages Expense</t>
  </si>
  <si>
    <t>Cleaners Wages Expense</t>
  </si>
  <si>
    <t>Contract Cleaners Expense</t>
  </si>
  <si>
    <t>Cleaning Materials Expense</t>
  </si>
  <si>
    <t>Repairs to Buildings and Grounds Expense</t>
  </si>
  <si>
    <t>Minor Works Grant (Non Capital) Expense</t>
  </si>
  <si>
    <t>Repairs to Furniture, Fittings and Equipment Expense</t>
  </si>
  <si>
    <t>Heating Expense</t>
  </si>
  <si>
    <t>Light and Power Expense</t>
  </si>
  <si>
    <t>Licence Fee to Patron/Trustee Expense</t>
  </si>
  <si>
    <t>Other Repairs and Maintenance Expense</t>
  </si>
  <si>
    <t>Clerical Officers/Secretarial Wages Expense</t>
  </si>
  <si>
    <t>Recruitment Expense</t>
  </si>
  <si>
    <t>Advertising / Public Relations Expense</t>
  </si>
  <si>
    <t>Postage Expense</t>
  </si>
  <si>
    <t>Printing and Stationery Expense</t>
  </si>
  <si>
    <t>Office Equipment (Non Capital) Expense</t>
  </si>
  <si>
    <t>Accounting / Auditing Expense</t>
  </si>
  <si>
    <t>Other Professional Fees Expense</t>
  </si>
  <si>
    <t>Travel and Subsistence Expense</t>
  </si>
  <si>
    <t>Principals Expenses</t>
  </si>
  <si>
    <t>Board of Management Expense</t>
  </si>
  <si>
    <t>Annual Subscriptions Expense</t>
  </si>
  <si>
    <t>InSchool Administration System Expense</t>
  </si>
  <si>
    <t>Donations to Charity</t>
  </si>
  <si>
    <t>Medical and First Aid Expense</t>
  </si>
  <si>
    <t>Hospitality Expense</t>
  </si>
  <si>
    <t>Tuck Shop Expense</t>
  </si>
  <si>
    <t>Leasing Expenses</t>
  </si>
  <si>
    <t>Loan Charges Expense</t>
  </si>
  <si>
    <t>Bank Interest Expense</t>
  </si>
  <si>
    <t>Bank Charges Expense</t>
  </si>
  <si>
    <t>Reimbursable Expenses</t>
  </si>
  <si>
    <t>NOTE:</t>
  </si>
  <si>
    <t>DEPARTMENTOF EDUCATION AND SKILLS INCOME</t>
  </si>
  <si>
    <t xml:space="preserve">                                                                                                                                                                                                                     </t>
  </si>
  <si>
    <t>Scoil</t>
  </si>
  <si>
    <t>12345G</t>
  </si>
  <si>
    <t>School Excellence Fund Income</t>
  </si>
  <si>
    <t>Leaving Certificate Applied Grant</t>
  </si>
  <si>
    <t>Special Subject Grant</t>
  </si>
  <si>
    <t>Discounts Given</t>
  </si>
  <si>
    <t>Supervision and Substitution Salaries Expense</t>
  </si>
  <si>
    <t>Other Subjects Expense</t>
  </si>
  <si>
    <t>Caretaker Pension Expense</t>
  </si>
  <si>
    <t>Cleaners' Pension Expense</t>
  </si>
  <si>
    <t>Rent of Temporary Accommodation Expense</t>
  </si>
  <si>
    <t>Other Rental Costs Expense</t>
  </si>
  <si>
    <t>Clerical Officers/Secretarial Pension Expense</t>
  </si>
  <si>
    <t>Discounts Received</t>
  </si>
  <si>
    <t>Covid Aide Grant</t>
  </si>
  <si>
    <t>Special Schools will receive an enhanced COVID-19 grant in line with the number of teachers allocated as per table below.</t>
  </si>
  <si>
    <t>Special Schools</t>
  </si>
  <si>
    <t>Number of Teachers</t>
  </si>
  <si>
    <t>Enhanced funding</t>
  </si>
  <si>
    <t>The table below sets out the number of days funding which is being provided by the Department based on school size.</t>
  </si>
  <si>
    <t>COVID -19 Capitation Grant for Cleaning Costs- rate per pupil</t>
  </si>
  <si>
    <t>Mainstream</t>
  </si>
  <si>
    <t>Special Class</t>
  </si>
  <si>
    <t>COVID-19 related grants</t>
  </si>
  <si>
    <t>Pupil Enrolment</t>
  </si>
  <si>
    <t>Value of Grant</t>
  </si>
  <si>
    <t>up to 60</t>
  </si>
  <si>
    <t>Enrolment Range</t>
  </si>
  <si>
    <t>From</t>
  </si>
  <si>
    <t>To</t>
  </si>
  <si>
    <t>No. of days</t>
  </si>
  <si>
    <t>&lt;300</t>
  </si>
  <si>
    <t>&gt;600</t>
  </si>
  <si>
    <t>School Size</t>
  </si>
  <si>
    <t>Currrent Minor Works Grant</t>
  </si>
  <si>
    <t>Enhanced Covid-19 element</t>
  </si>
  <si>
    <t>Total Minor Works Grant</t>
  </si>
  <si>
    <t>COVID Enhanced Minor Works grant</t>
  </si>
  <si>
    <t>Example of Covid-19 Capitation Grant for Cleaning Costs                        (paid in 3 installments)</t>
  </si>
  <si>
    <t>Rate per pupil (Up to end of 2020)</t>
  </si>
  <si>
    <t xml:space="preserve">COVID-19 Capitation Grant for PPE, Consumables and Equipment </t>
  </si>
  <si>
    <t>COVID Aide Grant</t>
  </si>
  <si>
    <t>The daily rate payable is €143.32. This daily rate is inclusive of employers PRSI and holiday pay of 8%</t>
  </si>
  <si>
    <t xml:space="preserve">All Special Schools </t>
  </si>
  <si>
    <t>COVID Funding for Replacement Caretaker Hours</t>
  </si>
  <si>
    <t>COVID Funding for Replacement Secretarial Hours</t>
  </si>
  <si>
    <t>COVID Funding for Replacement Cleaner Hours</t>
  </si>
  <si>
    <t>COVID Funding for Replacement Bus Escort Hours</t>
  </si>
  <si>
    <t>COVID Replacement Bus Escort Hours Expense</t>
  </si>
  <si>
    <t>COVID Replacement Caretaker Hours Expense</t>
  </si>
  <si>
    <t>COVID Replacement Cleaner Hours Expense</t>
  </si>
  <si>
    <t>COVID Replacement Secretary Hours Expense</t>
  </si>
  <si>
    <t>ICT Grant</t>
  </si>
  <si>
    <t>Temporary Accommodation Grant Income</t>
  </si>
  <si>
    <t>COVID Aide Grant Wages Expense</t>
  </si>
  <si>
    <t>COVID Capitation for Cleaning Wages Expense</t>
  </si>
  <si>
    <t>Accounting Software/Payroll Software Expense</t>
  </si>
  <si>
    <t>DEIS</t>
  </si>
  <si>
    <t>The Government has not decided if covid -19 grants will be payable for the school year 2021/2022</t>
  </si>
  <si>
    <t>Import into Monthly Reporting Template</t>
  </si>
  <si>
    <t>No of Teachers</t>
  </si>
  <si>
    <t xml:space="preserve">Special schools are paid the Ancillary Services Grant based on the number of
authorised fulltime teaching staff approved by the Department for the school as
outlined below. </t>
  </si>
  <si>
    <t xml:space="preserve">SpecSch_Full Grant </t>
  </si>
  <si>
    <t>SpecSch_Reduced Grant</t>
  </si>
  <si>
    <t>This sheet has been included as a precautionary measure</t>
  </si>
  <si>
    <t>Water Rates Expense</t>
  </si>
  <si>
    <t>Canteen Salaries Expense</t>
  </si>
  <si>
    <t>Other Canteen Expense</t>
  </si>
  <si>
    <t>School Arts and Crafts Expense</t>
  </si>
  <si>
    <t>Other Summer Provision Expense</t>
  </si>
  <si>
    <t>Summer Camps Income</t>
  </si>
  <si>
    <t>Summer Camps Salaries Expense</t>
  </si>
  <si>
    <t>Other Summer Camps Expense</t>
  </si>
  <si>
    <t>Other Cleaning and Sanitation Expense</t>
  </si>
  <si>
    <t>Other HSE Expense</t>
  </si>
  <si>
    <t>HSE Funded Salaries Expense</t>
  </si>
  <si>
    <t>Amortisation of DE Equipment Grants</t>
  </si>
  <si>
    <t>Amortisation of DE ICT Grants</t>
  </si>
  <si>
    <t>Amortisation of Other DE Grants</t>
  </si>
  <si>
    <t>Refuse Expense</t>
  </si>
  <si>
    <t>COVID Minor Works Grant</t>
  </si>
  <si>
    <t>COVID Minor Works Grant Expense</t>
  </si>
  <si>
    <t>School Dance Income</t>
  </si>
  <si>
    <t>Routine Security Expense</t>
  </si>
  <si>
    <t>General Insurance Expense</t>
  </si>
  <si>
    <t>Other Non Capital DE Grants Expense</t>
  </si>
  <si>
    <t>DSP School Meals Food Costs</t>
  </si>
  <si>
    <t>Summer Provision Grant</t>
  </si>
  <si>
    <t>Education Fees (Fee paying schools)</t>
  </si>
  <si>
    <t>Amortisation of Non DE funding</t>
  </si>
  <si>
    <t>ICT Grant Expense</t>
  </si>
  <si>
    <t>Computer Maintenance &amp; Support Expense</t>
  </si>
  <si>
    <t>Leaving Cert Applied Expense</t>
  </si>
  <si>
    <t>Student Wellbeing Expense</t>
  </si>
  <si>
    <t>Classroom Book Expense</t>
  </si>
  <si>
    <t>School Excellence Fund Expense</t>
  </si>
  <si>
    <t>School Dance Expense</t>
  </si>
  <si>
    <t>Telephone Expense / SMS Text</t>
  </si>
  <si>
    <t>Other Non Capital DE Grant Income</t>
  </si>
  <si>
    <t>DSP School Meals Grant</t>
  </si>
  <si>
    <t>Unrestricted School Fundraising (Non Capital)</t>
  </si>
  <si>
    <t>Restricted External Fundraising (Non Capital)</t>
  </si>
  <si>
    <t>Unrestricted External Fundraising (Non Capital)</t>
  </si>
  <si>
    <r>
      <rPr>
        <b/>
        <sz val="14"/>
        <color indexed="8"/>
        <rFont val="Times New Roman"/>
        <family val="1"/>
      </rPr>
      <t>TREORACHA:</t>
    </r>
  </si>
  <si>
    <r>
      <rPr>
        <b/>
        <u/>
        <sz val="14"/>
        <color indexed="8"/>
        <rFont val="Times New Roman"/>
        <family val="1"/>
      </rPr>
      <t>Cén Chaoi Teimpléid Bhuiséid a Úsáid</t>
    </r>
  </si>
  <si>
    <r>
      <rPr>
        <b/>
        <sz val="12"/>
        <color indexed="8"/>
        <rFont val="Times New Roman"/>
        <family val="1"/>
      </rPr>
      <t>CÉIM 1:</t>
    </r>
  </si>
  <si>
    <r>
      <rPr>
        <b/>
        <sz val="12"/>
        <color indexed="8"/>
        <rFont val="Times New Roman"/>
        <family val="1"/>
      </rPr>
      <t xml:space="preserve">Cliceáil ar ‘Cumasaigh Eagarthóireacht’ nuair a iarrtar ort </t>
    </r>
  </si>
  <si>
    <r>
      <rPr>
        <b/>
        <sz val="12"/>
        <color indexed="8"/>
        <rFont val="Times New Roman"/>
        <family val="1"/>
      </rPr>
      <t>CÉIM 2:</t>
    </r>
  </si>
  <si>
    <r>
      <rPr>
        <b/>
        <sz val="12"/>
        <color indexed="8"/>
        <rFont val="Times New Roman"/>
        <family val="1"/>
      </rPr>
      <t>Sábháil an comhad chuig do deasc nó chuig fillteán</t>
    </r>
  </si>
  <si>
    <r>
      <rPr>
        <b/>
        <sz val="12"/>
        <color indexed="8"/>
        <rFont val="Times New Roman"/>
        <family val="1"/>
      </rPr>
      <t>CÉIM 3:</t>
    </r>
  </si>
  <si>
    <r>
      <rPr>
        <b/>
        <sz val="12"/>
        <color indexed="8"/>
        <rFont val="Times New Roman"/>
        <family val="1"/>
      </rPr>
      <t xml:space="preserve">Cuir Isteach Ainm do Scoile: </t>
    </r>
  </si>
  <si>
    <r>
      <rPr>
        <b/>
        <sz val="12"/>
        <color indexed="8"/>
        <rFont val="Times New Roman"/>
        <family val="1"/>
      </rPr>
      <t>CÉIM 4:</t>
    </r>
  </si>
  <si>
    <r>
      <rPr>
        <b/>
        <sz val="12"/>
        <color indexed="8"/>
        <rFont val="Times New Roman"/>
        <family val="1"/>
      </rPr>
      <t xml:space="preserve">Cuir Isteach Uimh. Rolla do Scoile: </t>
    </r>
  </si>
  <si>
    <r>
      <rPr>
        <b/>
        <sz val="12"/>
        <color indexed="8"/>
        <rFont val="Times New Roman"/>
        <family val="1"/>
      </rPr>
      <t>CÉIM 5:</t>
    </r>
  </si>
  <si>
    <r>
      <rPr>
        <b/>
        <sz val="12"/>
        <color indexed="8"/>
        <rFont val="Times New Roman"/>
        <family val="1"/>
      </rPr>
      <t xml:space="preserve">Bliain Bhuiséid na Scoile: </t>
    </r>
  </si>
  <si>
    <r>
      <rPr>
        <b/>
        <sz val="12"/>
        <color indexed="8"/>
        <rFont val="Times New Roman"/>
        <family val="1"/>
      </rPr>
      <t xml:space="preserve">CÉIM 6:       </t>
    </r>
  </si>
  <si>
    <r>
      <rPr>
        <b/>
        <sz val="12"/>
        <color indexed="8"/>
        <rFont val="Times New Roman"/>
        <family val="1"/>
      </rPr>
      <t xml:space="preserve">Sa Teimpléad Buiséid, cliceáil ar bhileog 2 - Ríomh an Deontais Buiséid. </t>
    </r>
  </si>
  <si>
    <t>20__/20__</t>
  </si>
  <si>
    <r>
      <rPr>
        <b/>
        <sz val="12"/>
        <color indexed="8"/>
        <rFont val="Times New Roman"/>
        <family val="1"/>
      </rPr>
      <t>CÉIM 7: </t>
    </r>
  </si>
  <si>
    <r>
      <rPr>
        <b/>
        <sz val="12"/>
        <color indexed="8"/>
        <rFont val="Times New Roman"/>
        <family val="1"/>
      </rPr>
      <t xml:space="preserve">Líon isteach an t-eolas faoi líon na ndaltaí a fhreastalaíonn ar do scoil sa spásanna cuí. Ríomhfar na deontais le haghaidh do scoile dá réir sin. Nascfar na figiúirí a chuirfear isteach sa bhileog ‘Ríomh an Deontais Buiséid’ le bileog 3 - Ioncam agus Caiteachas, Ioncam ón Roinn Oideachais - go huathoibríoch.  </t>
    </r>
  </si>
  <si>
    <r>
      <rPr>
        <b/>
        <sz val="12"/>
        <color indexed="8"/>
        <rFont val="Times New Roman"/>
        <family val="1"/>
      </rPr>
      <t>CÉIM 8:    </t>
    </r>
  </si>
  <si>
    <r>
      <rPr>
        <b/>
        <sz val="12"/>
        <color indexed="8"/>
        <rFont val="Times New Roman"/>
        <family val="1"/>
      </rPr>
      <t xml:space="preserve">Cliceáil ar Bhileog 3 - Ioncam agus Caiteachas </t>
    </r>
  </si>
  <si>
    <r>
      <rPr>
        <b/>
        <sz val="12"/>
        <color indexed="8"/>
        <rFont val="Times New Roman"/>
        <family val="1"/>
      </rPr>
      <t xml:space="preserve">CÉIM 9:     </t>
    </r>
  </si>
  <si>
    <r>
      <rPr>
        <b/>
        <sz val="12"/>
        <color indexed="8"/>
        <rFont val="Times New Roman"/>
        <family val="1"/>
      </rPr>
      <t xml:space="preserve">Cuir isteach an t-ioncam agus an caiteachas measta bunaithe ar bhlianta roimhe agus cuir san áireamh sna figiúirí sin aon chaiteachas nó aon chostais is eol go cinnte cheana féin, amhail boilsciú, méadú pá, srl. </t>
    </r>
  </si>
  <si>
    <r>
      <rPr>
        <b/>
        <u/>
        <sz val="12"/>
        <color indexed="8"/>
        <rFont val="Times New Roman"/>
        <family val="1"/>
      </rPr>
      <t>Caiteachas caipitil</t>
    </r>
  </si>
  <si>
    <r>
      <rPr>
        <b/>
        <sz val="12"/>
        <color indexed="8"/>
        <rFont val="Times New Roman"/>
        <family val="1"/>
      </rPr>
      <t xml:space="preserve">Is éard is caiteachas caipitil ann ná caiteachas a tharlaíonn uair amháin seachas caiteachas a tharlaíonn arís is arís eile. Tá sé mar aidhm ag caiteachas caipitil sócmhainn nó buntáiste a fháil a mhairfidh i bhfad chun leas na scoile. </t>
    </r>
  </si>
  <si>
    <r>
      <rPr>
        <b/>
        <sz val="12"/>
        <color indexed="8"/>
        <rFont val="Times New Roman"/>
        <family val="1"/>
      </rPr>
      <t xml:space="preserve"> Déan sainaithint ar aon fháltais chaipitil a d’fhéadfadh a bheith ar fáil le caiteachas caipitil a mhaoiniú.</t>
    </r>
  </si>
  <si>
    <r>
      <rPr>
        <b/>
        <sz val="12"/>
        <color indexed="8"/>
        <rFont val="Times New Roman"/>
        <family val="1"/>
      </rPr>
      <t>Deontais Stáit</t>
    </r>
  </si>
  <si>
    <r>
      <rPr>
        <b/>
        <sz val="12"/>
        <color indexed="8"/>
        <rFont val="Times New Roman"/>
        <family val="1"/>
      </rPr>
      <t xml:space="preserve">Tiomsú Airgid </t>
    </r>
  </si>
  <si>
    <r>
      <rPr>
        <b/>
        <sz val="12"/>
        <color indexed="8"/>
        <rFont val="Times New Roman"/>
        <family val="1"/>
      </rPr>
      <t>Ranníocaíochtaí tuismitheoirí</t>
    </r>
  </si>
  <si>
    <r>
      <rPr>
        <b/>
        <sz val="12"/>
        <color indexed="8"/>
        <rFont val="Times New Roman"/>
        <family val="1"/>
      </rPr>
      <t>Tabhartais</t>
    </r>
  </si>
  <si>
    <r>
      <rPr>
        <b/>
        <sz val="12"/>
        <color indexed="8"/>
        <rFont val="Times New Roman"/>
        <family val="1"/>
      </rPr>
      <t xml:space="preserve"> Cuir tograí faoi bhráid an Bhoird Bainistíocha lena bhfaomhadh</t>
    </r>
  </si>
  <si>
    <r>
      <rPr>
        <b/>
        <sz val="12"/>
        <color indexed="8"/>
        <rFont val="Times New Roman"/>
        <family val="1"/>
      </rPr>
      <t>Ní mór gach plean caiteachais caipitil a chur faoi bhráid na n-iontaobhaithe le go bhféadfaidh siad an cinneadh deireanach nó eile a dhéanamh orthu, de réir na nósanna imeachta a chinnfidh siadsan.</t>
    </r>
  </si>
  <si>
    <r>
      <rPr>
        <b/>
        <sz val="12"/>
        <color indexed="8"/>
        <rFont val="Times New Roman"/>
        <family val="1"/>
      </rPr>
      <t>LE TEACHT AR THREORACHA MIONSONRAITHE NÓ CUIR GLAO ORAINN AR 01-9104020</t>
    </r>
  </si>
  <si>
    <r>
      <rPr>
        <b/>
        <sz val="12"/>
        <color indexed="8"/>
        <rFont val="Times New Roman"/>
        <family val="1"/>
      </rPr>
      <t xml:space="preserve">MÁ THEASTAÍONN TUILLEADH CÚNAIMH UAIT, TÉIGH CHUIG WWW.FSSU.IE/TEMPLATES </t>
    </r>
  </si>
  <si>
    <t>Ríomh an Deontais Buiséid</t>
  </si>
  <si>
    <t xml:space="preserve">Bliain Bhuiseid na Scoile: </t>
  </si>
  <si>
    <t>Ainm na scoile:</t>
  </si>
  <si>
    <t>Uimhir Rolla:</t>
  </si>
  <si>
    <t>COMHLÁNAIGH NA BOSCAÍ GLASA</t>
  </si>
  <si>
    <r>
      <rPr>
        <b/>
        <sz val="12"/>
        <color indexed="8"/>
        <rFont val="Times New Roman"/>
        <family val="1"/>
      </rPr>
      <t>Líon Foriomlán na nDaltaí atá Rollaithe</t>
    </r>
  </si>
  <si>
    <r>
      <rPr>
        <b/>
        <sz val="12"/>
        <color indexed="8"/>
        <rFont val="Times New Roman"/>
        <family val="1"/>
      </rPr>
      <t>Líon na nDaltaí</t>
    </r>
  </si>
  <si>
    <r>
      <rPr>
        <b/>
        <sz val="12"/>
        <color indexed="8"/>
        <rFont val="Times New Roman"/>
        <family val="1"/>
      </rPr>
      <t>Nóta A</t>
    </r>
  </si>
  <si>
    <t>Líon na nDaltaí atá i dteideal Rátaí Feabhsaithe de réir Imlitir 0038/2020</t>
  </si>
  <si>
    <r>
      <rPr>
        <b/>
        <sz val="12"/>
        <color indexed="8"/>
        <rFont val="Times New Roman"/>
        <family val="1"/>
      </rPr>
      <t>Deontas i gcomhair Lagú Radhairc</t>
    </r>
  </si>
  <si>
    <r>
      <rPr>
        <b/>
        <sz val="12"/>
        <color indexed="8"/>
        <rFont val="Times New Roman"/>
        <family val="1"/>
      </rPr>
      <t>Deontas i gcomhair Lagú Éisteachta</t>
    </r>
  </si>
  <si>
    <r>
      <rPr>
        <b/>
        <sz val="12"/>
        <color indexed="8"/>
        <rFont val="Times New Roman"/>
        <family val="1"/>
      </rPr>
      <t>Deontas i gcomhair Daoine atá Bodhar Amach is Amach</t>
    </r>
  </si>
  <si>
    <r>
      <rPr>
        <b/>
        <sz val="12"/>
        <color indexed="8"/>
        <rFont val="Times New Roman"/>
        <family val="1"/>
      </rPr>
      <t xml:space="preserve">Míchumas foghlama ginearálta éadrom - scoileanna lárshrutha </t>
    </r>
  </si>
  <si>
    <r>
      <rPr>
        <b/>
        <sz val="12"/>
        <color indexed="8"/>
        <rFont val="Times New Roman"/>
        <family val="1"/>
      </rPr>
      <t>Míchumas foghlama ginearálta éadrom - scoileanna lárshrutha - os cionn 12 bhliain d’aois</t>
    </r>
  </si>
  <si>
    <r>
      <rPr>
        <b/>
        <sz val="12"/>
        <color indexed="8"/>
        <rFont val="Times New Roman"/>
        <family val="1"/>
      </rPr>
      <t>Míchumas foghlama ginearálta éadrom - scoileanna speisialta</t>
    </r>
  </si>
  <si>
    <r>
      <rPr>
        <b/>
        <sz val="12"/>
        <color indexed="8"/>
        <rFont val="Times New Roman"/>
        <family val="1"/>
      </rPr>
      <t>Míchumas foghlama ginearálta éadrom - scoileanna speisialta - os cionn 12 bhliain d’aois</t>
    </r>
  </si>
  <si>
    <r>
      <rPr>
        <b/>
        <sz val="12"/>
        <color indexed="8"/>
        <rFont val="Times New Roman"/>
        <family val="1"/>
      </rPr>
      <t xml:space="preserve">Míchumas Foghlama Ginearálta Meánach </t>
    </r>
  </si>
  <si>
    <r>
      <rPr>
        <b/>
        <sz val="12"/>
        <color indexed="8"/>
        <rFont val="Times New Roman"/>
        <family val="1"/>
      </rPr>
      <t xml:space="preserve">Dian-Mhíchumas Foghlama </t>
    </r>
  </si>
  <si>
    <r>
      <rPr>
        <b/>
        <sz val="12"/>
        <color indexed="8"/>
        <rFont val="Times New Roman"/>
        <family val="1"/>
      </rPr>
      <t>Sain-mhíchumas foghlama - scoileanna lárshrutha</t>
    </r>
  </si>
  <si>
    <r>
      <rPr>
        <b/>
        <sz val="12"/>
        <color indexed="8"/>
        <rFont val="Times New Roman"/>
        <family val="1"/>
      </rPr>
      <t>Sain-mhíchumas foghlama - scoileanna lárshrutha - os cionn 12 bhliain d’aois</t>
    </r>
  </si>
  <si>
    <r>
      <rPr>
        <b/>
        <sz val="12"/>
        <color indexed="8"/>
        <rFont val="Times New Roman"/>
        <family val="1"/>
      </rPr>
      <t>Sain-mhíchumas foghlama - scoileanna speisialta</t>
    </r>
  </si>
  <si>
    <r>
      <rPr>
        <b/>
        <sz val="12"/>
        <color indexed="8"/>
        <rFont val="Times New Roman"/>
        <family val="1"/>
      </rPr>
      <t>Sain-mhíchumas foghlama - scoileanna speisialta - os cionn 12 bhliain d’aois</t>
    </r>
  </si>
  <si>
    <r>
      <rPr>
        <b/>
        <sz val="12"/>
        <color indexed="8"/>
        <rFont val="Times New Roman"/>
        <family val="1"/>
      </rPr>
      <t>Corraíl Mhothúchánach</t>
    </r>
  </si>
  <si>
    <r>
      <rPr>
        <b/>
        <sz val="12"/>
        <color indexed="8"/>
        <rFont val="Times New Roman"/>
        <family val="1"/>
      </rPr>
      <t>Dianchorraíl Mhothúchánach</t>
    </r>
  </si>
  <si>
    <r>
      <rPr>
        <b/>
        <sz val="12"/>
        <color indexed="8"/>
        <rFont val="Times New Roman"/>
        <family val="1"/>
      </rPr>
      <t>Míchumas Fisiceach</t>
    </r>
  </si>
  <si>
    <r>
      <rPr>
        <b/>
        <sz val="12"/>
        <color indexed="8"/>
        <rFont val="Times New Roman"/>
        <family val="1"/>
      </rPr>
      <t>Neamhord de chuid Speictream an Uathachais</t>
    </r>
  </si>
  <si>
    <r>
      <rPr>
        <b/>
        <sz val="12"/>
        <color indexed="8"/>
        <rFont val="Times New Roman"/>
        <family val="1"/>
      </rPr>
      <t>Sain-neamhord urlabhra agus teanga</t>
    </r>
  </si>
  <si>
    <r>
      <rPr>
        <b/>
        <sz val="12"/>
        <color indexed="8"/>
        <rFont val="Times New Roman"/>
        <family val="1"/>
      </rPr>
      <t>Níos mó ná aon chineál míchumais amháin</t>
    </r>
  </si>
  <si>
    <t>Daltaí den Lucht Siúil</t>
  </si>
  <si>
    <t>As smacht</t>
  </si>
  <si>
    <t>ASD Idirghabháil luath</t>
  </si>
  <si>
    <t>EILE</t>
  </si>
  <si>
    <t>Maoiniú DEIS bunaithe ar an mbliain roimhe sin (€ méid)</t>
  </si>
  <si>
    <r>
      <rPr>
        <sz val="12"/>
        <color indexed="8"/>
        <rFont val="Times New Roman"/>
        <family val="1"/>
      </rPr>
      <t>Cuir Isteach Suim Airgid</t>
    </r>
  </si>
  <si>
    <t>Roghnaigh ón roghchlár thíos</t>
  </si>
  <si>
    <t>Íosmhéid rollaithe 60, Uasmhéid de 500</t>
  </si>
  <si>
    <t>Cuir Isteach líon na muinteoirí. Uasteorainn 16</t>
  </si>
  <si>
    <t xml:space="preserve">Deontas Fosheirbhísí scoileanna príomhshrutha Deontas iomlan/Deontas laghdaithe </t>
  </si>
  <si>
    <r>
      <rPr>
        <b/>
        <sz val="12"/>
        <color indexed="8"/>
        <rFont val="Times New Roman"/>
        <family val="1"/>
      </rPr>
      <t>Deontas Leabhar Scoile DEIS</t>
    </r>
  </si>
  <si>
    <r>
      <rPr>
        <b/>
        <sz val="12"/>
        <color indexed="8"/>
        <rFont val="Times New Roman"/>
        <family val="1"/>
      </rPr>
      <t>Deontas Leabhar Scoile DEIS</t>
    </r>
    <r>
      <rPr>
        <b/>
        <sz val="12"/>
        <color theme="1"/>
        <rFont val="Times New Roman"/>
        <family val="1"/>
      </rPr>
      <t xml:space="preserve">/Gan DEIS </t>
    </r>
  </si>
  <si>
    <t>Fodheontas do Scoil Speisialta Deontas iomlan/Deontas laghdaithe</t>
  </si>
  <si>
    <r>
      <rPr>
        <b/>
        <sz val="12"/>
        <color indexed="8"/>
        <rFont val="Times New Roman"/>
        <family val="1"/>
      </rPr>
      <t>Scéim DEIS um Leabhair a Ligean ar Cíos/ar Iasacht</t>
    </r>
  </si>
  <si>
    <t>Scéim um Leabhair a Ligean ar Cíos/ar Iasacht DEIS/Gan DEIS</t>
  </si>
  <si>
    <t>Íosmhéid rollaithe 60</t>
  </si>
  <si>
    <t>Líon na ndaltaí go léir atá rollaithe</t>
  </si>
  <si>
    <t>Deontas TFC (€ méid)</t>
  </si>
  <si>
    <t>Le deimhniú</t>
  </si>
  <si>
    <t xml:space="preserve">Deontas Mionoibreacha </t>
  </si>
  <si>
    <t>Deontas i gcomhair Trialacha Caighdeánaithe</t>
  </si>
  <si>
    <t>Deontais Neamhchaipitiúla eile ón RO (€ méid)</t>
  </si>
  <si>
    <t>Deontais Clár</t>
  </si>
  <si>
    <t>Méid Rollaithe san idirbhliain</t>
  </si>
  <si>
    <t>Daltaí na hArdteistiméireachta a fheidhmíonn</t>
  </si>
  <si>
    <t>Méid Rollaithe</t>
  </si>
  <si>
    <r>
      <rPr>
        <sz val="12"/>
        <color indexed="8"/>
        <rFont val="Times New Roman"/>
        <family val="1"/>
      </rPr>
      <t>N.B. Nuair atá an dath seo ar chill, ná scríobh os a cionn toisc go bhfuil foirmle inti</t>
    </r>
  </si>
  <si>
    <r>
      <rPr>
        <b/>
        <sz val="12"/>
        <color indexed="8"/>
        <rFont val="Times New Roman"/>
        <family val="1"/>
      </rPr>
      <t>Caipitíocht</t>
    </r>
  </si>
  <si>
    <r>
      <rPr>
        <b/>
        <sz val="12"/>
        <color indexed="8"/>
        <rFont val="Times New Roman"/>
        <family val="1"/>
      </rPr>
      <t>Deontas Leabhar Scoile nach mbaineann le DEIS</t>
    </r>
  </si>
  <si>
    <r>
      <rPr>
        <b/>
        <sz val="12"/>
        <color indexed="8"/>
        <rFont val="Times New Roman"/>
        <family val="1"/>
      </rPr>
      <t>Scéim um Leabhair a Ligean ar Cíos/ar Iasacht nach mbaineann le DEIS</t>
    </r>
  </si>
  <si>
    <r>
      <rPr>
        <b/>
        <sz val="12"/>
        <color indexed="8"/>
        <rFont val="Times New Roman"/>
        <family val="1"/>
      </rPr>
      <t>Daltaí CSTS</t>
    </r>
  </si>
  <si>
    <r>
      <rPr>
        <b/>
        <sz val="12"/>
        <color indexed="8"/>
        <rFont val="Times New Roman"/>
        <family val="1"/>
      </rPr>
      <t>Daltaí Idirbhliana</t>
    </r>
  </si>
  <si>
    <t>Daltaí idirbhliaina</t>
  </si>
  <si>
    <t>Méid Rollaithe ar CSTS</t>
  </si>
  <si>
    <r>
      <rPr>
        <b/>
        <sz val="12"/>
        <color indexed="8"/>
        <rFont val="Times New Roman"/>
        <family val="1"/>
      </rPr>
      <t>Fosheirbhís</t>
    </r>
  </si>
  <si>
    <t>Deontas iomlán - scoileanna lárshrutha (€10,380 ar a laghad, €86,500 ar a mhéad)</t>
  </si>
  <si>
    <t>Deontas laghdaithe - scoileanna lárshrutha (€5,370 ar a laghad, €44,750 ar a mhéad)</t>
  </si>
  <si>
    <t>Deontas do Scoileann speisialta, Deontas Iomlán (Uasmhéid den deontas íochta bunaithe ar Uasteorainn de 16 múinteoir)</t>
  </si>
  <si>
    <t>Deontas do Scoileann speisialta, Deontas Laghdaithe (Uasmhéid den deontas íochta bunaithe ar Uasteorainn de 16 múinteoir)</t>
  </si>
  <si>
    <r>
      <rPr>
        <b/>
        <sz val="12"/>
        <color indexed="8"/>
        <rFont val="Times New Roman"/>
        <family val="1"/>
      </rPr>
      <t>Maoiniú DEIS (€ Suim) (Bunaithe ar an mBliain Roimhe)</t>
    </r>
  </si>
  <si>
    <t>Deontas TFC</t>
  </si>
  <si>
    <t>Deontas i gcomhair Mionoibreacha - Neamhchaipitiúil</t>
  </si>
  <si>
    <t>Deontais Eile nach Deontais Chaipitil ón RO (€ Suim)</t>
  </si>
  <si>
    <t>Deontas i gcomhair Trialacha Caighdeánaithe (€5.10 an dalta ar a laghad, €140 in aghaidh na scoile)</t>
  </si>
  <si>
    <t>IOMLÁN NA nDEONTAS</t>
  </si>
  <si>
    <t>Buidéad Ioncam agus Caiteachas</t>
  </si>
  <si>
    <t xml:space="preserve">Buiséad Scoile </t>
  </si>
  <si>
    <t>IONCAM</t>
  </si>
  <si>
    <t>Nóta</t>
  </si>
  <si>
    <t xml:space="preserve">Ioncam ón Roinn Oideachais </t>
  </si>
  <si>
    <t>Buiséad Caipitíochta/Neamhphá</t>
  </si>
  <si>
    <t>Deontas DEIS</t>
  </si>
  <si>
    <t>Deontas um Sheirbhísí Tacaíochta/Tánaisteach do Scoileanna</t>
  </si>
  <si>
    <t>Deontas do Threalamh Oideachais Speisialta</t>
  </si>
  <si>
    <t>Ioncam ó Dheontas na Leabhar</t>
  </si>
  <si>
    <t>Deontas na Scéime Leabhar ar Cíos</t>
  </si>
  <si>
    <t>Deontas na nÁbhar Speisialta</t>
  </si>
  <si>
    <t>Deontas Idirbhliana</t>
  </si>
  <si>
    <t>Deontas na hArdteistiméireachta Feidhmí</t>
  </si>
  <si>
    <t xml:space="preserve">     Amúchadh Deontas Trealamh RO</t>
  </si>
  <si>
    <t xml:space="preserve">     Amúchadh Deontas TFC RO</t>
  </si>
  <si>
    <t xml:space="preserve">     Amúchadh Deontas Eile RO</t>
  </si>
  <si>
    <t>Deontas TFC Neamhchaipitiúil</t>
  </si>
  <si>
    <t>Ioncam ciste Scoil Shármhaitheasa</t>
  </si>
  <si>
    <t>Deontas le haghaidh Mionoibreacha Neamhchaipitiúla</t>
  </si>
  <si>
    <t>Ioncam Sealadach Deontas Cóiríochta</t>
  </si>
  <si>
    <t>Deontas Mion-Oibreacha Covid Neamhchaipiteal</t>
  </si>
  <si>
    <t>Deontas Cúnaimh Covid</t>
  </si>
  <si>
    <t>Maoiniú COVID le haghaidh Uaireanta Feighlí Ionaid</t>
  </si>
  <si>
    <t>Maoiniú COVID le haghaidh Uaireanta Rúnaí Ionaid</t>
  </si>
  <si>
    <t>Maoiniú COVID le haghaidh Uaireanta Glantóra Ionaid</t>
  </si>
  <si>
    <t>Maoiniú COVID le haghaidh Uaireanta Tionlacaí Ionaid Bus</t>
  </si>
  <si>
    <t>Ioncam ó Dheontais Eile Neamhchaipitiúla ón ROS</t>
  </si>
  <si>
    <t>Deontas le haghaidh Trialacha Caighdeánaithe</t>
  </si>
  <si>
    <t>Deontas do Sholáthar Mhí Iúil</t>
  </si>
  <si>
    <t>Deontas le haghaidh Tionlaiceoirí Bus</t>
  </si>
  <si>
    <t>IOMLÁN AN IONCAIM ÓN RO</t>
  </si>
  <si>
    <t>IONCAM EILE ÓN STÁT</t>
  </si>
  <si>
    <t>Ioncam ón Roinn Leanaí agus Gnóthaí Óige</t>
  </si>
  <si>
    <t>Deontas le haghaidh Béilí Scoile ón RGFCS</t>
  </si>
  <si>
    <t>Ioncam Erasmus</t>
  </si>
  <si>
    <t>Maoiniú ó FSS</t>
  </si>
  <si>
    <t>Maoiniú Eile ón Stát</t>
  </si>
  <si>
    <t>IOMLÁN AN IONCAIM EILE ÓN STÁT</t>
  </si>
  <si>
    <t>IONCAM A GHINEANN AN SCOIL</t>
  </si>
  <si>
    <t>Táillí Oideachais</t>
  </si>
  <si>
    <t>Ioncam Idirbhliana</t>
  </si>
  <si>
    <t>Ioncam ó Scéim na Leabhar ar Cíos</t>
  </si>
  <si>
    <t>Ioncam ó Leabhair Seomra Ranga</t>
  </si>
  <si>
    <t>Ioncam Cíosa ó Áiseanna a Ligean ar Fhruiliú</t>
  </si>
  <si>
    <t>Ioncam ó Thaisceadáin</t>
  </si>
  <si>
    <t>Ioncam ó Dhialanna agus Bliainirisí</t>
  </si>
  <si>
    <t>Táillí Riaracháin Scoile</t>
  </si>
  <si>
    <t>Ioncam ó Oideachas d'Aosaigh</t>
  </si>
  <si>
    <t>Ioncam ó Cheaintíní</t>
  </si>
  <si>
    <t>Ioncam ó Shiopaí Milseán</t>
  </si>
  <si>
    <t>Ioncam ó Éidí Scoile</t>
  </si>
  <si>
    <t>Ioncam um Reiligiún/Éiteas</t>
  </si>
  <si>
    <t>Ioncam ó Chlub Staidéir/Staidéar Iarscoile</t>
  </si>
  <si>
    <t>Ioncam ó Chluichí</t>
  </si>
  <si>
    <t>Ioncam ón Bhusanna</t>
  </si>
  <si>
    <t>Ioncam ó Cheoldrámaí/Drámaí Scoile</t>
  </si>
  <si>
    <t>Ioncam ó Thurais Scoile</t>
  </si>
  <si>
    <t>Ioncam ó Shnámh Scoile</t>
  </si>
  <si>
    <t>Ioncam ó Árachas Daltaí</t>
  </si>
  <si>
    <t>Ioncam Réamhscoile</t>
  </si>
  <si>
    <t>Ioncam In-Aisíoctha</t>
  </si>
  <si>
    <t>Ioncam Eile arna Ghiniúint ag an Scoil</t>
  </si>
  <si>
    <t>Ioncam ó Ealaíona agus Ceardaíocht Scoile</t>
  </si>
  <si>
    <t>Ioncam ó Rince Gaelach Scoile</t>
  </si>
  <si>
    <t>Tiomsú Airgid Srianta Scoile (Neamhchaipitiúil)</t>
  </si>
  <si>
    <t>Tiomsú Airgid Neamhshrianta Scoile (Neamhchaipitiúil)</t>
  </si>
  <si>
    <t>Lascainí Tugtha</t>
  </si>
  <si>
    <t>Ioncam ó Champaí Samhraidh</t>
  </si>
  <si>
    <t>IOMLÁN AN IONCAIM A GHINEANN AN SCOIL</t>
  </si>
  <si>
    <t>IONCAM EILE</t>
  </si>
  <si>
    <t>Ranníocaíochtaí Saorálacha</t>
  </si>
  <si>
    <t>Ioncam ó Chumann na dTuismitheoirí</t>
  </si>
  <si>
    <t>Ioncam ó Éilimh Árachais</t>
  </si>
  <si>
    <t>Ús Bainc a Fuarthas</t>
  </si>
  <si>
    <t>Amúchadh ar Dheontais</t>
  </si>
  <si>
    <t>Ioncam Eile</t>
  </si>
  <si>
    <t>Ioncam Ainmnithe (Neamhchaipitiúil)</t>
  </si>
  <si>
    <t>Tiomsú Airgid Srianta Seachtrach (Neamhchaipitiúil)</t>
  </si>
  <si>
    <t>Tiomsú Airgid Neamhshrianta Seachtrach (Neamhchaipitiúil)</t>
  </si>
  <si>
    <t>IOMLÁN AN IONCAIM EILE</t>
  </si>
  <si>
    <t>IOMLÁN AN IONCAIM</t>
  </si>
  <si>
    <r>
      <rPr>
        <b/>
        <i/>
        <sz val="12"/>
        <color indexed="8"/>
        <rFont val="Times New Roman"/>
        <family val="1"/>
      </rPr>
      <t>CAITEACHAS</t>
    </r>
  </si>
  <si>
    <t>Tuarastail Oideachais</t>
  </si>
  <si>
    <t>Costas Múinteoirí Ionaid</t>
  </si>
  <si>
    <t>Costas Múinteoirí a Íoctar go Príobháideach</t>
  </si>
  <si>
    <t>Costas Tuarastail Maoirseachta agus Ionadaíochta</t>
  </si>
  <si>
    <t>Costas Tuarastail Aosoideachais</t>
  </si>
  <si>
    <t>Costas Tuarastail Staidéir Scoile/Club Staidéir</t>
  </si>
  <si>
    <t xml:space="preserve">     Costais Tuarastail Campaí Samhraidh</t>
  </si>
  <si>
    <t>Costas Tuarastal do Thionlaiceoirí Bus</t>
  </si>
  <si>
    <t xml:space="preserve">     Maoiniú COVID le haghaidh Costas maidir le hUaireanta Tionlacaí Ionaid Bus</t>
  </si>
  <si>
    <t xml:space="preserve">     Costais Tuarastail Oideachais Eile</t>
  </si>
  <si>
    <t xml:space="preserve">     Costais Tuarastail Maoinithe ag FSS</t>
  </si>
  <si>
    <t>Costais Thuarastail an Cheaintín</t>
  </si>
  <si>
    <r>
      <rPr>
        <b/>
        <sz val="12"/>
        <color indexed="8"/>
        <rFont val="Times New Roman"/>
        <family val="1"/>
      </rPr>
      <t>Iomlán na gCostas Tuarastail Oideachais</t>
    </r>
  </si>
  <si>
    <t>Oideachas - Eile</t>
  </si>
  <si>
    <t>Costas Áiseanna Teagaisc</t>
  </si>
  <si>
    <t>Costas um Reiligiún/Éiteas</t>
  </si>
  <si>
    <t>Ríomhairí neamhchaipitil / Costas TFC</t>
  </si>
  <si>
    <t>Costas d’Ábhair Eile</t>
  </si>
  <si>
    <t>Costas don Ardteistiméireacht Fheidhmeach</t>
  </si>
  <si>
    <t>Costas do Ghairmchlár na hArdteistiméireachta</t>
  </si>
  <si>
    <t>Costas Idirbhliana</t>
  </si>
  <si>
    <t>Costas Tacaíochta Foghlama</t>
  </si>
  <si>
    <t>Costas Inseirbhíse agus Oiliúna Múinteoirí</t>
  </si>
  <si>
    <t>Costais i leith Folláine Mac Léinn</t>
  </si>
  <si>
    <t>Costas Corpoideachais</t>
  </si>
  <si>
    <t>Costas Cluichí (gan taisteal san áireamh)</t>
  </si>
  <si>
    <t>Costas Taistil go Cluichí</t>
  </si>
  <si>
    <t>Costas Fruilithe Busanna</t>
  </si>
  <si>
    <t>Costas Turas Scoile</t>
  </si>
  <si>
    <t>Costas Ceoldráma/Dráma Scoile</t>
  </si>
  <si>
    <t>Costas Faoin Deontas Leabhar</t>
  </si>
  <si>
    <t>Costas Faoin Scéim Leabhar ar Cíos</t>
  </si>
  <si>
    <t>Costas Leabhar Seomra Ranga</t>
  </si>
  <si>
    <t>Costas Bliainirisí/Dialanna Scoile</t>
  </si>
  <si>
    <t>Costas Trófaithe agus Duaiseanna</t>
  </si>
  <si>
    <t>Costas Éidí</t>
  </si>
  <si>
    <t>Costas na Teagmhála idir an Baile agus an Scoil</t>
  </si>
  <si>
    <t>Costas Ciste Scoil Shármhaitheasa</t>
  </si>
  <si>
    <t>Costais Eile Campaí Samhraidh</t>
  </si>
  <si>
    <t>Costais Sholáthar Eile Samhraidh</t>
  </si>
  <si>
    <t>Costas Eile Oideachais</t>
  </si>
  <si>
    <t>Costas Gníomhaíochtaí na Roinne Leanaí agus Gnóthaí Óige</t>
  </si>
  <si>
    <t>Deontais RGFCS - Costas faoin Deontas Béilí Scoile</t>
  </si>
  <si>
    <t>Costas Erasmus</t>
  </si>
  <si>
    <t>Costas faoi Dheontais Eile ROS Neamhchaipitiúil</t>
  </si>
  <si>
    <t xml:space="preserve">     Costais Eile Ceaintín</t>
  </si>
  <si>
    <t>Costas Árachais Daltaí</t>
  </si>
  <si>
    <t>Costas Trialacha Caighdeánaithe</t>
  </si>
  <si>
    <t>Caiteachas Ainmnithe (Neamhchaipitiúil)</t>
  </si>
  <si>
    <t>Costas Trealaimh Oideachais Speisialta  (Neamhchaipitiúil)</t>
  </si>
  <si>
    <t>Costas Rincí Gaelacha Scoile</t>
  </si>
  <si>
    <t>Costas Snámha Scoile</t>
  </si>
  <si>
    <t>Costais a bhaineann le Tiomsú Airgid Srianta Scoile (Neamhchaipitiúil)</t>
  </si>
  <si>
    <t>Costais a bhaineann le Tiomsú Airgid Srianta Seachtrach (Neamhchaipitiúil)</t>
  </si>
  <si>
    <t>Costais a bhaineann le Tiomsú Airgid Neamhshrianta Seachtrach (Neamhchaipitiúil)</t>
  </si>
  <si>
    <t>Costais a bhaineann le Tiomsú Airgid Neamhshrianta Scoile (Neamhchaipitiúil)</t>
  </si>
  <si>
    <t>Costais Ealaíon agus Ceardaíochta Scoile</t>
  </si>
  <si>
    <t>Costais Eile FSS</t>
  </si>
  <si>
    <t>Costas Réamhscoile</t>
  </si>
  <si>
    <r>
      <rPr>
        <b/>
        <sz val="12"/>
        <color indexed="8"/>
        <rFont val="Times New Roman"/>
        <family val="1"/>
      </rPr>
      <t>Iomlán na gCostas Oideachais - Eile</t>
    </r>
  </si>
  <si>
    <t>Deisiúcháin, Cothabháil agus Bunú</t>
  </si>
  <si>
    <t>Costas Phá na bhFeighlithe</t>
  </si>
  <si>
    <t>Maoiniú COVID le haghaidh Caiteachas maidir le hUaireanta Feighlí Ionaid</t>
  </si>
  <si>
    <t>Costas Pinsin na bhFeighlithe</t>
  </si>
  <si>
    <t>Costas Pá na nGlantóirí</t>
  </si>
  <si>
    <t>Maoiniú COVID le haghaidh Caiteachas maidir le hUaireanta Glantóra Ionaid</t>
  </si>
  <si>
    <t>Costas Pinsin na nGlantóirí</t>
  </si>
  <si>
    <t>Costas Glantóirí ar Conradh</t>
  </si>
  <si>
    <t>Costas Ábhar Glantacháin</t>
  </si>
  <si>
    <t>Costais Ghlantacháin agus Sláintíochta Eile</t>
  </si>
  <si>
    <t>Deisiúcháin d’Fhoirgnimh agus Tailte</t>
  </si>
  <si>
    <t>Costas faoin Deontas le haghaidh Mionoibreacha (Neamhchaipitiúil)</t>
  </si>
  <si>
    <t>Costas Deisiúcháin ar Throscán, Feisteas agus Trealamh</t>
  </si>
  <si>
    <t>Costais Deontais Mionoibreacha Covid (neamhchaipiteal)</t>
  </si>
  <si>
    <t>Costas Slándála</t>
  </si>
  <si>
    <t>Costas Árachais</t>
  </si>
  <si>
    <t>Costas Téimh</t>
  </si>
  <si>
    <t>Costas Soilse agus Cumhachta</t>
  </si>
  <si>
    <t>Costas Cíos Cóiríochta Sealadaí</t>
  </si>
  <si>
    <t>Costas le Haghaidh Costais Cíosa Eile</t>
  </si>
  <si>
    <t>Costas Rátaí Uisce agus Bruscair</t>
  </si>
  <si>
    <t>Costais Rátaí Uisce</t>
  </si>
  <si>
    <t>Deisiúcháin ar Ionaid Spóirt</t>
  </si>
  <si>
    <t>Costas Deisiúcháin agus Cothabhála Eile</t>
  </si>
  <si>
    <t>Costais Pá Deontais Cúnamh Cúnta Covid</t>
  </si>
  <si>
    <t>Costas Caiptíocht Covid maidir le Costais Pá Glantacháin</t>
  </si>
  <si>
    <r>
      <rPr>
        <b/>
        <sz val="12"/>
        <color indexed="8"/>
        <rFont val="Times New Roman"/>
        <family val="1"/>
      </rPr>
      <t>Iomlán na gCostas Deisiúcháin, Cothabhála agus Bunaithe</t>
    </r>
  </si>
  <si>
    <t>RIARACHÁN</t>
  </si>
  <si>
    <t>Costas Pá Oifigeach Cléireachais/Rúnaíochta</t>
  </si>
  <si>
    <t>Maoiniú COVID le haghaidh Caiteachas maidir le hUaireanta Rúnaí Ionaid</t>
  </si>
  <si>
    <t>Costas Pinsin Oifigeach Cléireachais/Rúnaíochta</t>
  </si>
  <si>
    <t>Costas Earcaíochta</t>
  </si>
  <si>
    <t>Costas Fógraíochta / Caidrimh Phoiblí</t>
  </si>
  <si>
    <t>Costas Postais</t>
  </si>
  <si>
    <t>Costas Fóin</t>
  </si>
  <si>
    <t>Costas Clódóireachta agus Páipéarachais</t>
  </si>
  <si>
    <t>Costas Trealaimh (Neamhchaipitiúil)</t>
  </si>
  <si>
    <t>Costas Trealamh Ríomhaireachta (Neamhchaipitiúil)</t>
  </si>
  <si>
    <t>Costas Cuntasaíochta / Iniúchóireachta</t>
  </si>
  <si>
    <t>Costas Táillí Gairmiúla Eile</t>
  </si>
  <si>
    <t>Costas Taistil agus Cothaithe</t>
  </si>
  <si>
    <t>Costais an Phríomhoide</t>
  </si>
  <si>
    <t>Costas an Bhoird Bainistíocha</t>
  </si>
  <si>
    <t>Costas na Síntiús Bliantúil</t>
  </si>
  <si>
    <t>Costas an Chórais Riaracháin Inscoile</t>
  </si>
  <si>
    <t>Bogearraí Cúntasaíochta / Costas Bogearraí Párolla</t>
  </si>
  <si>
    <t>Tabhartais do Charthanais</t>
  </si>
  <si>
    <t>Costas Leighis agus Garchabhrach</t>
  </si>
  <si>
    <t>Costais an tSeomra Foirne</t>
  </si>
  <si>
    <t>Costas Fáilteachais</t>
  </si>
  <si>
    <t>Costas Siopaí Milseán</t>
  </si>
  <si>
    <t>Costais Eile Riaracháin</t>
  </si>
  <si>
    <r>
      <rPr>
        <b/>
        <sz val="12"/>
        <color indexed="8"/>
        <rFont val="Times New Roman"/>
        <family val="1"/>
      </rPr>
      <t>Iomlán na gCostas Riaracháin</t>
    </r>
  </si>
  <si>
    <t>Cúrsaí Airgeadais</t>
  </si>
  <si>
    <t>Costais Léasaithe</t>
  </si>
  <si>
    <t>Costas Táillí Iasachta</t>
  </si>
  <si>
    <t>Costas Úis Bainc</t>
  </si>
  <si>
    <t>Costas Táillí Bainc</t>
  </si>
  <si>
    <t>Costais In-Aisíoctha</t>
  </si>
  <si>
    <t>Lascainí Faighte</t>
  </si>
  <si>
    <r>
      <rPr>
        <b/>
        <sz val="12"/>
        <color indexed="8"/>
        <rFont val="Times New Roman"/>
        <family val="1"/>
      </rPr>
      <t>Iomlán na gCostas Airgeadais</t>
    </r>
  </si>
  <si>
    <r>
      <rPr>
        <b/>
        <sz val="12"/>
        <color indexed="8"/>
        <rFont val="Times New Roman"/>
        <family val="1"/>
      </rPr>
      <t>Caiteachas Teagmhasach 5%</t>
    </r>
  </si>
  <si>
    <r>
      <rPr>
        <b/>
        <sz val="12"/>
        <color indexed="8"/>
        <rFont val="Times New Roman"/>
        <family val="1"/>
      </rPr>
      <t>IOMLÁN AN CHAITEACHAIS</t>
    </r>
  </si>
  <si>
    <r>
      <rPr>
        <b/>
        <sz val="12"/>
        <color indexed="8"/>
        <rFont val="Times New Roman"/>
        <family val="1"/>
      </rPr>
      <t>BARRACHAS/ (EASNAMH)</t>
    </r>
  </si>
  <si>
    <r>
      <rPr>
        <b/>
        <sz val="14"/>
        <color indexed="8"/>
        <rFont val="Times New Roman"/>
        <family val="1"/>
      </rPr>
      <t>Tionscadal Caipitil (nuair is iomchuí, m.sh. Tionscadal Tógála, TF)</t>
    </r>
  </si>
  <si>
    <r>
      <rPr>
        <b/>
        <u/>
        <sz val="12"/>
        <color indexed="8"/>
        <rFont val="Times New Roman"/>
        <family val="1"/>
      </rPr>
      <t xml:space="preserve">Tionscadal Caipitil  </t>
    </r>
  </si>
  <si>
    <r>
      <rPr>
        <b/>
        <sz val="12"/>
        <color indexed="8"/>
        <rFont val="Times New Roman"/>
        <family val="1"/>
      </rPr>
      <t>Caiteachas Caipitil atá Beartaithe:</t>
    </r>
  </si>
  <si>
    <r>
      <rPr>
        <b/>
        <sz val="12"/>
        <color indexed="8"/>
        <rFont val="Times New Roman"/>
        <family val="1"/>
      </rPr>
      <t>Costas Measta</t>
    </r>
  </si>
  <si>
    <t xml:space="preserve">  Foirgnimh nua, síntí, athchóiriú mór (Sonraigh)</t>
  </si>
  <si>
    <r>
      <t xml:space="preserve">  </t>
    </r>
    <r>
      <rPr>
        <b/>
        <sz val="12"/>
        <color indexed="8"/>
        <rFont val="Times New Roman"/>
        <family val="1"/>
      </rPr>
      <t>Troscán, Feisteas agus Trealamh (Sonraigh)</t>
    </r>
  </si>
  <si>
    <r>
      <t xml:space="preserve">  </t>
    </r>
    <r>
      <rPr>
        <b/>
        <sz val="12"/>
        <color indexed="8"/>
        <rFont val="Times New Roman"/>
        <family val="1"/>
      </rPr>
      <t>Trealamh Ríomhaireachta  (Sonraigh)</t>
    </r>
  </si>
  <si>
    <r>
      <rPr>
        <b/>
        <sz val="12"/>
        <color indexed="8"/>
        <rFont val="Times New Roman"/>
        <family val="1"/>
      </rPr>
      <t>Iomlán an Chaiteachais Caipitil                                                 A</t>
    </r>
  </si>
  <si>
    <t>Maoiniú don Chaiteachas Caipitil:</t>
  </si>
  <si>
    <r>
      <rPr>
        <b/>
        <sz val="12"/>
        <color indexed="8"/>
        <rFont val="Times New Roman"/>
        <family val="1"/>
      </rPr>
      <t>Deontais ón Roinn Oideachais agus Scileanna</t>
    </r>
  </si>
  <si>
    <r>
      <rPr>
        <b/>
        <sz val="12"/>
        <color indexed="8"/>
        <rFont val="Times New Roman"/>
        <family val="1"/>
      </rPr>
      <t>Ranníocaíocht na Scoile</t>
    </r>
  </si>
  <si>
    <r>
      <rPr>
        <b/>
        <sz val="12"/>
        <color indexed="8"/>
        <rFont val="Times New Roman"/>
        <family val="1"/>
      </rPr>
      <t>Ranníocaíocht na dTuismitheoirí.</t>
    </r>
  </si>
  <si>
    <r>
      <rPr>
        <b/>
        <sz val="12"/>
        <color indexed="8"/>
        <rFont val="Times New Roman"/>
        <family val="1"/>
      </rPr>
      <t>Ranníocaíocht na bPátrún/(na nIontaobhaoithe, nuair is infheidhme)</t>
    </r>
  </si>
  <si>
    <r>
      <rPr>
        <b/>
        <sz val="12"/>
        <color indexed="8"/>
        <rFont val="Times New Roman"/>
        <family val="1"/>
      </rPr>
      <t>Tiomsú Airgid</t>
    </r>
  </si>
  <si>
    <r>
      <rPr>
        <b/>
        <sz val="12"/>
        <color indexed="8"/>
        <rFont val="Times New Roman"/>
        <family val="1"/>
      </rPr>
      <t>Eile</t>
    </r>
  </si>
  <si>
    <r>
      <rPr>
        <b/>
        <sz val="12"/>
        <color indexed="8"/>
        <rFont val="Times New Roman"/>
        <family val="1"/>
      </rPr>
      <t>Iomlán an Mhaoinithe Caipitil                                                        B</t>
    </r>
  </si>
  <si>
    <r>
      <rPr>
        <b/>
        <sz val="12"/>
        <color indexed="8"/>
        <rFont val="Times New Roman"/>
        <family val="1"/>
      </rPr>
      <t>Barrachas (Easnamh)   B-A</t>
    </r>
  </si>
  <si>
    <t>Daltaí atá faoi réir Deontais Phríomhshrutha amháin</t>
  </si>
  <si>
    <t>Ráta in aghaidh an dalta</t>
  </si>
  <si>
    <t>Líon Foriomlán na nDaltaí faoi réir Deontais Phríomhshrutha Amháin bliain roimhe</t>
  </si>
  <si>
    <t>Gan DEIS</t>
  </si>
  <si>
    <t>Deontas Iomlán</t>
  </si>
  <si>
    <t>Deontas Laghdaithe</t>
  </si>
  <si>
    <t>Deontas Chlár Scoile an Teastais Shóisearaigh</t>
  </si>
  <si>
    <t xml:space="preserve">Costas leabharlainne Nach Bhfuil Maoinithe ag Deontas </t>
  </si>
  <si>
    <t xml:space="preserve">Leabharlann na Scoile/Deontas Achmhainní Litearthachta </t>
  </si>
  <si>
    <t>Leabharlann na Scoile/Costas Deontas Achmhainní  Litearthachta</t>
  </si>
  <si>
    <t>Early Start Scheme Mat/Equip/Par Dev Grant</t>
  </si>
  <si>
    <t>Early Start Scheme Capitation</t>
  </si>
  <si>
    <t>Irish &amp; Bilingual School Grant</t>
  </si>
  <si>
    <t>COVID Enhanced Supervision Grant</t>
  </si>
  <si>
    <t>COVID Capitation for Cleaning and PPE Grant</t>
  </si>
  <si>
    <t>Student Photocopying Income</t>
  </si>
  <si>
    <t>Early Start Scheme Mat/Equip/Par Dev Expenses</t>
  </si>
  <si>
    <t>Student Photocopying Expenses</t>
  </si>
  <si>
    <t>COVID Enhanced Supervision Grant Wages Expense</t>
  </si>
  <si>
    <t>COVID Capitation for Cleaning (Non Wages) and PPE Grant Expense</t>
  </si>
  <si>
    <t>Deontas Scéim luath-thosaithe le haghaidh Ábhair/Trealamh/Forbairt tuismitheoirí</t>
  </si>
  <si>
    <t>Scéim luath-thosaithe Caipitíocht</t>
  </si>
  <si>
    <t>Deontas scoil Gaeilge agus Dátheangach</t>
  </si>
  <si>
    <t>Deontas feabhsaithe maoirseachta Covid</t>
  </si>
  <si>
    <t>Deontas Caipitíochta Covid le haghaidh Glantacháin (Neamhphá) &amp; PPE</t>
  </si>
  <si>
    <t>Ioncam fótachóipeáil mac léinn</t>
  </si>
  <si>
    <t>Costaisí Scéim luath-thosaithe le haghaidh Ábhair/Trealamh/Forbairt tuismitheoirí</t>
  </si>
  <si>
    <t>Costas fótachóipeáil mac léinn</t>
  </si>
  <si>
    <t>Deontas maoirseachta feabhsaithe Covid costais pá</t>
  </si>
  <si>
    <t>Deontas Caipitíochta Covid le haghaidh na gCostas a bhaineann le Glantachán (Neamhphá) &amp; PPE</t>
  </si>
  <si>
    <t>Book Grant Income</t>
  </si>
  <si>
    <t>School Library Books Capital Grant</t>
  </si>
  <si>
    <t>Book Rental Scheme Grant</t>
  </si>
  <si>
    <t>Other Educational Salaries Expense</t>
  </si>
  <si>
    <t>Library Non Grant Funded Expense</t>
  </si>
  <si>
    <t>School Library Books Capital Grant Expense</t>
  </si>
  <si>
    <t>Non-ICT_Grant Funded Office Computers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</si>
</sst>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7" formatCode="&quot;€&quot;#,##0.00;\-&quot;€&quot;#,##0.00"/>
    <numFmt numFmtId="8" formatCode="&quot;€&quot;#,##0.00;[Red]\-&quot;€&quot;#,##0.00"/>
    <numFmt numFmtId="41" formatCode="_-* #,##0_-;\-* #,##0_-;_-* &quot;-&quot;_-;_-@_-"/>
    <numFmt numFmtId="43" formatCode="_-* #,##0.00_-;\-* #,##0.00_-;_-* &quot;-&quot;??_-;_-@_-"/>
    <numFmt numFmtId="164" formatCode="&quot;€&quot;#,##0.00"/>
    <numFmt numFmtId="165" formatCode="&quot;€&quot;#,##0"/>
  </numFmts>
  <fonts count="36" x14ac:knownFonts="1">
    <font>
      <sz val="11"/>
      <color theme="1"/>
      <name val="Calibri"/>
      <family val="2"/>
      <scheme val="minor"/>
    </font>
    <font>
      <sz val="10"/>
      <name val="Arial"/>
      <family val="2"/>
    </font>
    <font>
      <b/>
      <sz val="14"/>
      <color indexed="8"/>
      <name val="Times New Roman"/>
      <family val="1"/>
    </font>
    <font>
      <sz val="9"/>
      <color indexed="81"/>
      <name val="Tahoma"/>
      <family val="2"/>
    </font>
    <font>
      <b/>
      <sz val="9"/>
      <color indexed="81"/>
      <name val="Tahoma"/>
      <family val="2"/>
    </font>
    <font>
      <b/>
      <sz val="9"/>
      <color indexed="81"/>
      <name val="Times New Roman"/>
      <family val="1"/>
    </font>
    <font>
      <sz val="12"/>
      <color indexed="8"/>
      <name val="Times New Roman"/>
      <family val="1"/>
    </font>
    <font>
      <b/>
      <sz val="12"/>
      <color indexed="8"/>
      <name val="Times New Roman"/>
      <family val="1"/>
    </font>
    <font>
      <b/>
      <sz val="12"/>
      <name val="Times New Roman"/>
      <family val="1"/>
    </font>
    <font>
      <sz val="12"/>
      <name val="Times New Roman"/>
      <family val="1"/>
    </font>
    <font>
      <sz val="11"/>
      <color theme="1"/>
      <name val="Calibri"/>
      <family val="2"/>
      <scheme val="minor"/>
    </font>
    <font>
      <b/>
      <sz val="14"/>
      <color theme="1"/>
      <name val="Times New Roman"/>
      <family val="1"/>
    </font>
    <font>
      <sz val="14"/>
      <color theme="1"/>
      <name val="Times New Roman"/>
      <family val="1"/>
    </font>
    <font>
      <sz val="12"/>
      <color theme="1"/>
      <name val="Times New Roman"/>
      <family val="1"/>
    </font>
    <font>
      <sz val="14"/>
      <color theme="1"/>
      <name val="Calibri"/>
      <family val="2"/>
      <scheme val="minor"/>
    </font>
    <font>
      <b/>
      <sz val="16"/>
      <color theme="1"/>
      <name val="Times New Roman"/>
      <family val="1"/>
    </font>
    <font>
      <b/>
      <u/>
      <sz val="14"/>
      <color theme="1"/>
      <name val="Times New Roman"/>
      <family val="1"/>
    </font>
    <font>
      <sz val="14"/>
      <color rgb="FFFF0000"/>
      <name val="Times New Roman"/>
      <family val="1"/>
    </font>
    <font>
      <sz val="11"/>
      <color theme="1"/>
      <name val="Times New Roman"/>
      <family val="1"/>
    </font>
    <font>
      <b/>
      <i/>
      <sz val="12"/>
      <color theme="1"/>
      <name val="Times New Roman"/>
      <family val="1"/>
    </font>
    <font>
      <b/>
      <sz val="12"/>
      <color theme="1"/>
      <name val="Times New Roman"/>
      <family val="1"/>
    </font>
    <font>
      <sz val="12"/>
      <color theme="1"/>
      <name val="Calibri"/>
      <family val="2"/>
      <scheme val="minor"/>
    </font>
    <font>
      <sz val="12"/>
      <color theme="1"/>
      <name val="Arial"/>
      <family val="2"/>
    </font>
    <font>
      <b/>
      <sz val="12"/>
      <color rgb="FF7030A0"/>
      <name val="Times New Roman"/>
      <family val="1"/>
    </font>
    <font>
      <sz val="12"/>
      <color rgb="FF7030A0"/>
      <name val="Times New Roman"/>
      <family val="1"/>
    </font>
    <font>
      <b/>
      <u/>
      <sz val="12"/>
      <color theme="1"/>
      <name val="Times New Roman"/>
      <family val="1"/>
    </font>
    <font>
      <b/>
      <u/>
      <sz val="16"/>
      <color theme="1"/>
      <name val="Times New Roman"/>
      <family val="1"/>
    </font>
    <font>
      <b/>
      <sz val="20"/>
      <color theme="1"/>
      <name val="Times New Roman"/>
      <family val="1"/>
    </font>
    <font>
      <b/>
      <sz val="11"/>
      <color theme="1"/>
      <name val="Times New Roman"/>
      <family val="1"/>
    </font>
    <font>
      <b/>
      <sz val="12"/>
      <color rgb="FFFF0000"/>
      <name val="Times New Roman"/>
      <family val="1"/>
    </font>
    <font>
      <sz val="11"/>
      <color rgb="FFFF0000"/>
      <name val="Times New Roman"/>
      <family val="1"/>
    </font>
    <font>
      <b/>
      <u/>
      <sz val="14"/>
      <color indexed="8"/>
      <name val="Times New Roman"/>
      <family val="1"/>
    </font>
    <font>
      <b/>
      <u/>
      <sz val="12"/>
      <color indexed="8"/>
      <name val="Times New Roman"/>
      <family val="1"/>
    </font>
    <font>
      <b/>
      <sz val="12"/>
      <color indexed="36"/>
      <name val="Times New Roman"/>
      <family val="1"/>
    </font>
    <font>
      <b/>
      <i/>
      <sz val="12"/>
      <color indexed="8"/>
      <name val="Times New Roman"/>
      <family val="1"/>
    </font>
    <font>
      <sz val="10"/>
      <color theme="1"/>
      <name val="Times New Roman"/>
      <family val="1"/>
    </font>
  </fonts>
  <fills count="1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rgb="FF00B0F0"/>
        <bgColor indexed="64"/>
      </patternFill>
    </fill>
    <fill>
      <patternFill patternType="solid">
        <fgColor rgb="FF63AECF"/>
        <bgColor indexed="64"/>
      </patternFill>
    </fill>
  </fills>
  <borders count="4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bottom style="thin">
        <color indexed="64"/>
      </bottom>
      <diagonal/>
    </border>
    <border>
      <left style="hair">
        <color indexed="64"/>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hair">
        <color indexed="64"/>
      </right>
      <top/>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s>
  <cellStyleXfs count="3">
    <xf numFmtId="0" fontId="0" fillId="0" borderId="0"/>
    <xf numFmtId="43" fontId="10" fillId="0" borderId="0" applyFont="0" applyFill="0" applyBorder="0" applyAlignment="0" applyProtection="0"/>
    <xf numFmtId="0" fontId="1" fillId="0" borderId="0"/>
  </cellStyleXfs>
  <cellXfs count="323">
    <xf numFmtId="0" fontId="0" fillId="0" borderId="0" xfId="0"/>
    <xf numFmtId="0" fontId="11" fillId="0" borderId="0" xfId="0" applyFont="1"/>
    <xf numFmtId="0" fontId="12" fillId="0" borderId="0" xfId="0" applyFont="1" applyAlignment="1"/>
    <xf numFmtId="0" fontId="11" fillId="5" borderId="4" xfId="0" applyFont="1" applyFill="1" applyBorder="1" applyAlignment="1" applyProtection="1">
      <alignment horizontal="left"/>
      <protection locked="0"/>
    </xf>
    <xf numFmtId="0" fontId="11" fillId="5" borderId="5" xfId="0" applyFont="1" applyFill="1" applyBorder="1" applyProtection="1">
      <protection locked="0"/>
    </xf>
    <xf numFmtId="0" fontId="11" fillId="0" borderId="0" xfId="0" applyFont="1" applyFill="1" applyBorder="1" applyAlignment="1" applyProtection="1">
      <alignment horizontal="center"/>
      <protection locked="0"/>
    </xf>
    <xf numFmtId="7" fontId="11" fillId="0" borderId="0" xfId="0" applyNumberFormat="1" applyFont="1"/>
    <xf numFmtId="0" fontId="11" fillId="0" borderId="0" xfId="0" applyFont="1" applyBorder="1" applyAlignment="1" applyProtection="1">
      <protection locked="0"/>
    </xf>
    <xf numFmtId="0" fontId="12" fillId="0" borderId="7" xfId="0" applyFont="1" applyBorder="1"/>
    <xf numFmtId="0" fontId="12" fillId="6" borderId="4" xfId="0" applyFont="1" applyFill="1" applyBorder="1" applyAlignment="1">
      <alignment horizontal="center"/>
    </xf>
    <xf numFmtId="0" fontId="12" fillId="6" borderId="5" xfId="0" applyFont="1" applyFill="1" applyBorder="1" applyProtection="1">
      <protection locked="0"/>
    </xf>
    <xf numFmtId="0" fontId="12" fillId="6" borderId="5" xfId="0" applyFont="1" applyFill="1" applyBorder="1" applyAlignment="1">
      <alignment horizontal="center"/>
    </xf>
    <xf numFmtId="41" fontId="12" fillId="6" borderId="8" xfId="0" applyNumberFormat="1" applyFont="1" applyFill="1" applyBorder="1" applyAlignment="1">
      <alignment horizontal="center"/>
    </xf>
    <xf numFmtId="0" fontId="2" fillId="7" borderId="9" xfId="0" applyFont="1" applyFill="1" applyBorder="1" applyAlignment="1">
      <alignment horizontal="center"/>
    </xf>
    <xf numFmtId="0" fontId="2" fillId="7" borderId="0" xfId="0" quotePrefix="1" applyFont="1" applyFill="1" applyBorder="1" applyAlignment="1">
      <alignment horizontal="left"/>
    </xf>
    <xf numFmtId="41" fontId="12" fillId="7" borderId="9" xfId="1" applyNumberFormat="1" applyFont="1" applyFill="1" applyBorder="1"/>
    <xf numFmtId="0" fontId="11" fillId="8" borderId="4" xfId="0" applyFont="1" applyFill="1" applyBorder="1" applyProtection="1">
      <protection locked="0"/>
    </xf>
    <xf numFmtId="0" fontId="11" fillId="8" borderId="5" xfId="0" applyFont="1" applyFill="1" applyBorder="1" applyProtection="1">
      <protection locked="0"/>
    </xf>
    <xf numFmtId="0" fontId="11" fillId="9" borderId="4" xfId="0" applyFont="1" applyFill="1" applyBorder="1" applyProtection="1">
      <protection locked="0"/>
    </xf>
    <xf numFmtId="0" fontId="11" fillId="9" borderId="5" xfId="0" applyFont="1" applyFill="1" applyBorder="1" applyProtection="1">
      <protection locked="0"/>
    </xf>
    <xf numFmtId="0" fontId="11" fillId="0" borderId="13" xfId="0" applyFont="1" applyBorder="1"/>
    <xf numFmtId="0" fontId="12" fillId="0" borderId="13" xfId="0" applyFont="1" applyBorder="1"/>
    <xf numFmtId="0" fontId="12" fillId="7" borderId="0" xfId="0" applyFont="1" applyFill="1" applyBorder="1" applyProtection="1">
      <protection locked="0"/>
    </xf>
    <xf numFmtId="0" fontId="11" fillId="4" borderId="10" xfId="0" applyFont="1" applyFill="1" applyBorder="1"/>
    <xf numFmtId="0" fontId="13" fillId="0" borderId="0" xfId="0" applyFont="1" applyBorder="1" applyAlignment="1" applyProtection="1">
      <alignment horizontal="right"/>
    </xf>
    <xf numFmtId="7" fontId="13" fillId="0" borderId="14" xfId="0" applyNumberFormat="1" applyFont="1" applyBorder="1" applyProtection="1"/>
    <xf numFmtId="0" fontId="14" fillId="0" borderId="0" xfId="0" applyFont="1"/>
    <xf numFmtId="0" fontId="11" fillId="0" borderId="0" xfId="0" applyFont="1" applyAlignment="1"/>
    <xf numFmtId="0" fontId="12" fillId="0" borderId="0" xfId="0" applyFont="1"/>
    <xf numFmtId="41" fontId="12" fillId="0" borderId="0" xfId="0" applyNumberFormat="1" applyFont="1"/>
    <xf numFmtId="0" fontId="11" fillId="0" borderId="0" xfId="0" applyFont="1" applyFill="1" applyAlignment="1">
      <alignment horizontal="center"/>
    </xf>
    <xf numFmtId="0" fontId="11" fillId="0" borderId="0" xfId="0" applyFont="1" applyFill="1"/>
    <xf numFmtId="0" fontId="16" fillId="0" borderId="13" xfId="0" applyFont="1" applyBorder="1"/>
    <xf numFmtId="0" fontId="17" fillId="0" borderId="0" xfId="0" applyFont="1" applyFill="1"/>
    <xf numFmtId="0" fontId="16" fillId="0" borderId="13" xfId="0" applyFont="1" applyBorder="1" applyAlignment="1">
      <alignment horizontal="justify"/>
    </xf>
    <xf numFmtId="0" fontId="12" fillId="0" borderId="0" xfId="0" applyFont="1" applyAlignment="1">
      <alignment horizontal="right"/>
    </xf>
    <xf numFmtId="7" fontId="13" fillId="0" borderId="0" xfId="0" applyNumberFormat="1" applyFont="1" applyBorder="1" applyProtection="1"/>
    <xf numFmtId="0" fontId="13" fillId="0" borderId="14" xfId="0" applyFont="1" applyBorder="1" applyProtection="1"/>
    <xf numFmtId="0" fontId="18" fillId="4" borderId="17" xfId="0" applyFont="1" applyFill="1" applyBorder="1" applyAlignment="1">
      <alignment horizontal="center"/>
    </xf>
    <xf numFmtId="0" fontId="18" fillId="0" borderId="18" xfId="0" applyFont="1" applyBorder="1" applyProtection="1">
      <protection locked="0"/>
    </xf>
    <xf numFmtId="0" fontId="18" fillId="0" borderId="19" xfId="0" applyFont="1" applyBorder="1" applyProtection="1">
      <protection locked="0"/>
    </xf>
    <xf numFmtId="0" fontId="18" fillId="2" borderId="21" xfId="0" applyFont="1" applyFill="1" applyBorder="1" applyAlignment="1">
      <alignment horizontal="center"/>
    </xf>
    <xf numFmtId="0" fontId="18" fillId="0" borderId="22" xfId="0" applyFont="1" applyBorder="1" applyProtection="1">
      <protection locked="0"/>
    </xf>
    <xf numFmtId="0" fontId="18" fillId="0" borderId="23" xfId="0" applyFont="1" applyBorder="1" applyProtection="1">
      <protection locked="0"/>
    </xf>
    <xf numFmtId="0" fontId="12" fillId="0" borderId="4" xfId="0" applyFont="1" applyBorder="1"/>
    <xf numFmtId="0" fontId="12" fillId="0" borderId="5" xfId="0" applyFont="1" applyBorder="1"/>
    <xf numFmtId="0" fontId="16" fillId="0" borderId="8" xfId="0" applyFont="1" applyBorder="1" applyProtection="1">
      <protection locked="0"/>
    </xf>
    <xf numFmtId="0" fontId="19" fillId="11" borderId="6" xfId="0" applyFont="1" applyFill="1" applyBorder="1" applyProtection="1">
      <protection locked="0"/>
    </xf>
    <xf numFmtId="0" fontId="13" fillId="6" borderId="4" xfId="0" applyFont="1" applyFill="1" applyBorder="1" applyAlignment="1">
      <alignment horizontal="center"/>
    </xf>
    <xf numFmtId="0" fontId="7" fillId="6" borderId="5" xfId="0" applyFont="1" applyFill="1" applyBorder="1" applyAlignment="1">
      <alignment horizontal="left"/>
    </xf>
    <xf numFmtId="0" fontId="19" fillId="8" borderId="6" xfId="0" applyFont="1" applyFill="1" applyBorder="1" applyAlignment="1">
      <alignment horizontal="left"/>
    </xf>
    <xf numFmtId="0" fontId="12" fillId="0" borderId="5" xfId="0" applyFont="1" applyBorder="1" applyProtection="1">
      <protection locked="0"/>
    </xf>
    <xf numFmtId="41" fontId="12" fillId="0" borderId="8" xfId="0" applyNumberFormat="1" applyFont="1" applyBorder="1" applyProtection="1">
      <protection locked="0"/>
    </xf>
    <xf numFmtId="0" fontId="13" fillId="0" borderId="0" xfId="0" applyFont="1" applyProtection="1">
      <protection locked="0"/>
    </xf>
    <xf numFmtId="0" fontId="20" fillId="0" borderId="0" xfId="0" applyFont="1" applyBorder="1" applyAlignment="1" applyProtection="1">
      <alignment horizontal="center"/>
      <protection locked="0"/>
    </xf>
    <xf numFmtId="0" fontId="13" fillId="0" borderId="0" xfId="0" applyFont="1" applyAlignment="1" applyProtection="1">
      <protection locked="0"/>
    </xf>
    <xf numFmtId="0" fontId="21" fillId="0" borderId="0" xfId="0" applyFont="1" applyProtection="1">
      <protection locked="0"/>
    </xf>
    <xf numFmtId="0" fontId="13" fillId="0" borderId="0" xfId="0" applyFont="1" applyAlignment="1" applyProtection="1">
      <alignment horizontal="center"/>
      <protection locked="0"/>
    </xf>
    <xf numFmtId="0" fontId="20" fillId="0" borderId="0" xfId="0" applyFont="1" applyBorder="1" applyAlignment="1" applyProtection="1">
      <alignment horizontal="left"/>
      <protection locked="0"/>
    </xf>
    <xf numFmtId="0" fontId="13" fillId="0" borderId="0" xfId="0" applyFont="1" applyAlignment="1" applyProtection="1">
      <alignment vertical="center"/>
      <protection locked="0"/>
    </xf>
    <xf numFmtId="0" fontId="13" fillId="0" borderId="0" xfId="0" applyFont="1" applyBorder="1" applyAlignment="1" applyProtection="1">
      <alignment vertical="center"/>
      <protection locked="0"/>
    </xf>
    <xf numFmtId="0" fontId="22" fillId="0" borderId="0" xfId="0" applyFont="1" applyAlignment="1" applyProtection="1">
      <alignment vertical="center"/>
      <protection locked="0"/>
    </xf>
    <xf numFmtId="0" fontId="20" fillId="6" borderId="6" xfId="0" applyFont="1" applyFill="1" applyBorder="1" applyProtection="1"/>
    <xf numFmtId="0" fontId="13" fillId="0" borderId="15" xfId="0" applyFont="1" applyBorder="1" applyProtection="1"/>
    <xf numFmtId="0" fontId="20" fillId="6" borderId="6" xfId="0" applyFont="1" applyFill="1" applyBorder="1" applyProtection="1">
      <protection locked="0"/>
    </xf>
    <xf numFmtId="0" fontId="20" fillId="0" borderId="13" xfId="0" applyFont="1" applyBorder="1" applyProtection="1"/>
    <xf numFmtId="0" fontId="13" fillId="0" borderId="0" xfId="0" applyFont="1" applyBorder="1" applyProtection="1"/>
    <xf numFmtId="0" fontId="20" fillId="10" borderId="9" xfId="0" applyFont="1" applyFill="1" applyBorder="1" applyAlignment="1" applyProtection="1">
      <alignment horizontal="right"/>
    </xf>
    <xf numFmtId="1" fontId="8" fillId="12" borderId="9" xfId="0" applyNumberFormat="1" applyFont="1" applyFill="1" applyBorder="1" applyProtection="1">
      <protection locked="0"/>
    </xf>
    <xf numFmtId="0" fontId="13" fillId="0" borderId="0" xfId="0" applyFont="1" applyAlignment="1" applyProtection="1">
      <alignment wrapText="1"/>
      <protection locked="0"/>
    </xf>
    <xf numFmtId="0" fontId="23" fillId="0" borderId="13" xfId="0" applyFont="1" applyBorder="1" applyProtection="1"/>
    <xf numFmtId="0" fontId="13" fillId="0" borderId="9" xfId="0" applyFont="1" applyBorder="1" applyProtection="1">
      <protection locked="0"/>
    </xf>
    <xf numFmtId="0" fontId="13" fillId="0" borderId="14" xfId="0" applyFont="1" applyFill="1" applyBorder="1" applyProtection="1"/>
    <xf numFmtId="0" fontId="20" fillId="0" borderId="0" xfId="0" applyFont="1" applyBorder="1" applyAlignment="1" applyProtection="1">
      <alignment horizontal="center"/>
    </xf>
    <xf numFmtId="1" fontId="13" fillId="10" borderId="9" xfId="0" applyNumberFormat="1" applyFont="1" applyFill="1" applyBorder="1" applyProtection="1"/>
    <xf numFmtId="0" fontId="24" fillId="0" borderId="14" xfId="0" applyFont="1" applyBorder="1" applyAlignment="1" applyProtection="1">
      <alignment horizontal="center"/>
    </xf>
    <xf numFmtId="0" fontId="23" fillId="0" borderId="13" xfId="0" applyFont="1" applyFill="1" applyBorder="1" applyAlignment="1" applyProtection="1">
      <alignment wrapText="1"/>
    </xf>
    <xf numFmtId="0" fontId="8" fillId="4" borderId="9" xfId="0" applyFont="1" applyFill="1" applyBorder="1" applyProtection="1">
      <protection locked="0"/>
    </xf>
    <xf numFmtId="0" fontId="13" fillId="0" borderId="14" xfId="0" applyFont="1" applyBorder="1" applyAlignment="1" applyProtection="1">
      <alignment horizontal="center"/>
    </xf>
    <xf numFmtId="0" fontId="20" fillId="10" borderId="9" xfId="0" applyFont="1" applyFill="1" applyBorder="1" applyProtection="1"/>
    <xf numFmtId="164" fontId="8" fillId="12" borderId="9" xfId="0" applyNumberFormat="1" applyFont="1" applyFill="1" applyBorder="1" applyProtection="1">
      <protection locked="0"/>
    </xf>
    <xf numFmtId="0" fontId="13" fillId="0" borderId="24" xfId="0" applyFont="1" applyBorder="1" applyProtection="1">
      <protection locked="0"/>
    </xf>
    <xf numFmtId="0" fontId="8" fillId="0" borderId="0" xfId="2" applyFont="1" applyFill="1" applyBorder="1" applyProtection="1">
      <protection locked="0"/>
    </xf>
    <xf numFmtId="0" fontId="8" fillId="0" borderId="0" xfId="2" applyFont="1" applyFill="1" applyBorder="1" applyAlignment="1" applyProtection="1">
      <alignment horizontal="center"/>
      <protection locked="0"/>
    </xf>
    <xf numFmtId="0" fontId="9" fillId="0" borderId="0" xfId="2" applyFont="1" applyFill="1" applyBorder="1" applyProtection="1">
      <protection locked="0"/>
    </xf>
    <xf numFmtId="8" fontId="20" fillId="0" borderId="0" xfId="0" applyNumberFormat="1" applyFont="1" applyFill="1" applyBorder="1" applyAlignment="1" applyProtection="1">
      <alignment horizontal="right"/>
      <protection locked="0"/>
    </xf>
    <xf numFmtId="0" fontId="13" fillId="0" borderId="0" xfId="0" applyFont="1" applyFill="1" applyBorder="1" applyProtection="1">
      <protection locked="0"/>
    </xf>
    <xf numFmtId="7" fontId="13" fillId="0" borderId="0" xfId="0" applyNumberFormat="1" applyFont="1" applyFill="1" applyProtection="1">
      <protection locked="0"/>
    </xf>
    <xf numFmtId="0" fontId="13" fillId="0" borderId="5" xfId="0" applyFont="1" applyBorder="1" applyProtection="1"/>
    <xf numFmtId="0" fontId="20" fillId="0" borderId="5" xfId="0" applyFont="1" applyBorder="1" applyProtection="1"/>
    <xf numFmtId="0" fontId="20" fillId="0" borderId="5" xfId="0" applyFont="1" applyBorder="1" applyAlignment="1" applyProtection="1">
      <alignment horizontal="center"/>
    </xf>
    <xf numFmtId="7" fontId="20" fillId="0" borderId="8" xfId="0" applyNumberFormat="1" applyFont="1" applyBorder="1" applyAlignment="1" applyProtection="1">
      <alignment horizontal="center"/>
    </xf>
    <xf numFmtId="0" fontId="13" fillId="0" borderId="0" xfId="0" applyFont="1" applyBorder="1" applyAlignment="1" applyProtection="1">
      <alignment horizontal="left" vertical="top"/>
    </xf>
    <xf numFmtId="164" fontId="20" fillId="13" borderId="0" xfId="0" applyNumberFormat="1" applyFont="1" applyFill="1" applyBorder="1" applyProtection="1">
      <protection hidden="1"/>
    </xf>
    <xf numFmtId="7" fontId="13" fillId="10" borderId="0" xfId="0" applyNumberFormat="1" applyFont="1" applyFill="1" applyBorder="1" applyAlignment="1" applyProtection="1">
      <alignment horizontal="center" vertical="top"/>
      <protection hidden="1"/>
    </xf>
    <xf numFmtId="0" fontId="13" fillId="10" borderId="14" xfId="0" applyFont="1" applyFill="1" applyBorder="1" applyAlignment="1" applyProtection="1">
      <alignment horizontal="left" vertical="top"/>
      <protection hidden="1"/>
    </xf>
    <xf numFmtId="7" fontId="13" fillId="10" borderId="0" xfId="0" applyNumberFormat="1" applyFont="1" applyFill="1" applyBorder="1" applyAlignment="1" applyProtection="1">
      <alignment horizontal="center"/>
      <protection hidden="1"/>
    </xf>
    <xf numFmtId="0" fontId="13" fillId="10" borderId="14" xfId="0" applyFont="1" applyFill="1" applyBorder="1" applyProtection="1">
      <protection hidden="1"/>
    </xf>
    <xf numFmtId="0" fontId="13" fillId="0" borderId="0" xfId="0" applyFont="1" applyBorder="1" applyAlignment="1" applyProtection="1">
      <alignment vertical="top"/>
    </xf>
    <xf numFmtId="7" fontId="13" fillId="10" borderId="0" xfId="0" applyNumberFormat="1" applyFont="1" applyFill="1" applyBorder="1" applyProtection="1">
      <protection hidden="1"/>
    </xf>
    <xf numFmtId="7" fontId="13" fillId="10" borderId="14" xfId="0" applyNumberFormat="1" applyFont="1" applyFill="1" applyBorder="1" applyProtection="1">
      <protection hidden="1"/>
    </xf>
    <xf numFmtId="164" fontId="13" fillId="10" borderId="14" xfId="0" applyNumberFormat="1" applyFont="1" applyFill="1" applyBorder="1" applyProtection="1">
      <protection hidden="1"/>
    </xf>
    <xf numFmtId="0" fontId="20" fillId="0" borderId="5" xfId="0" applyFont="1" applyBorder="1" applyProtection="1">
      <protection hidden="1"/>
    </xf>
    <xf numFmtId="7" fontId="20" fillId="0" borderId="8" xfId="0" applyNumberFormat="1" applyFont="1" applyBorder="1" applyProtection="1">
      <protection hidden="1"/>
    </xf>
    <xf numFmtId="7" fontId="20" fillId="10" borderId="8" xfId="0" applyNumberFormat="1" applyFont="1" applyFill="1" applyBorder="1" applyProtection="1">
      <protection hidden="1"/>
    </xf>
    <xf numFmtId="7" fontId="21" fillId="0" borderId="0" xfId="0" applyNumberFormat="1" applyFont="1" applyProtection="1">
      <protection locked="0"/>
    </xf>
    <xf numFmtId="0" fontId="13" fillId="0" borderId="14" xfId="0" applyFont="1" applyBorder="1"/>
    <xf numFmtId="0" fontId="20" fillId="14" borderId="14" xfId="0" applyFont="1" applyFill="1" applyBorder="1" applyAlignment="1">
      <alignment horizontal="right"/>
    </xf>
    <xf numFmtId="0" fontId="20" fillId="14" borderId="0" xfId="0" applyFont="1" applyFill="1" applyBorder="1" applyAlignment="1">
      <alignment horizontal="justify"/>
    </xf>
    <xf numFmtId="0" fontId="13" fillId="0" borderId="14" xfId="0" applyFont="1" applyBorder="1" applyAlignment="1">
      <alignment horizontal="right"/>
    </xf>
    <xf numFmtId="0" fontId="13" fillId="0" borderId="0" xfId="0" applyFont="1" applyBorder="1"/>
    <xf numFmtId="0" fontId="13" fillId="0" borderId="25" xfId="0" applyFont="1" applyBorder="1" applyAlignment="1" applyProtection="1">
      <alignment horizontal="right"/>
      <protection locked="0"/>
    </xf>
    <xf numFmtId="0" fontId="13" fillId="0" borderId="0" xfId="0" applyFont="1" applyBorder="1" applyAlignment="1">
      <alignment horizontal="justify"/>
    </xf>
    <xf numFmtId="0" fontId="13" fillId="0" borderId="14" xfId="0" quotePrefix="1" applyFont="1" applyBorder="1" applyAlignment="1">
      <alignment horizontal="right"/>
    </xf>
    <xf numFmtId="0" fontId="13" fillId="14" borderId="14" xfId="0" applyFont="1" applyFill="1" applyBorder="1" applyAlignment="1">
      <alignment horizontal="right"/>
    </xf>
    <xf numFmtId="0" fontId="20" fillId="0" borderId="25" xfId="0" applyFont="1" applyBorder="1" applyAlignment="1" applyProtection="1">
      <alignment horizontal="right"/>
      <protection locked="0"/>
    </xf>
    <xf numFmtId="0" fontId="20" fillId="14" borderId="3" xfId="0" applyFont="1" applyFill="1" applyBorder="1" applyAlignment="1">
      <alignment horizontal="right"/>
    </xf>
    <xf numFmtId="0" fontId="13" fillId="14" borderId="0" xfId="0" applyFont="1" applyFill="1" applyBorder="1"/>
    <xf numFmtId="0" fontId="20" fillId="14" borderId="11" xfId="0" applyFont="1" applyFill="1" applyBorder="1"/>
    <xf numFmtId="0" fontId="25" fillId="14" borderId="0" xfId="0" applyFont="1" applyFill="1" applyBorder="1" applyAlignment="1">
      <alignment horizontal="left"/>
    </xf>
    <xf numFmtId="7" fontId="13" fillId="10" borderId="0" xfId="0" applyNumberFormat="1" applyFont="1" applyFill="1" applyBorder="1" applyAlignment="1" applyProtection="1">
      <alignment horizontal="right"/>
      <protection hidden="1"/>
    </xf>
    <xf numFmtId="7" fontId="13" fillId="10" borderId="26" xfId="0" applyNumberFormat="1" applyFont="1" applyFill="1" applyBorder="1" applyProtection="1">
      <protection hidden="1"/>
    </xf>
    <xf numFmtId="0" fontId="15" fillId="5" borderId="0" xfId="0" applyFont="1" applyFill="1" applyBorder="1" applyAlignment="1" applyProtection="1">
      <protection locked="0"/>
    </xf>
    <xf numFmtId="0" fontId="15" fillId="5" borderId="14" xfId="0" applyFont="1" applyFill="1" applyBorder="1" applyAlignment="1" applyProtection="1">
      <protection locked="0"/>
    </xf>
    <xf numFmtId="0" fontId="26" fillId="5" borderId="11" xfId="0" applyFont="1" applyFill="1" applyBorder="1" applyProtection="1">
      <protection locked="0"/>
    </xf>
    <xf numFmtId="41" fontId="15" fillId="5" borderId="12" xfId="0" applyNumberFormat="1" applyFont="1" applyFill="1" applyBorder="1"/>
    <xf numFmtId="164" fontId="13" fillId="10" borderId="26" xfId="0" applyNumberFormat="1" applyFont="1" applyFill="1" applyBorder="1" applyProtection="1">
      <protection hidden="1"/>
    </xf>
    <xf numFmtId="0" fontId="15" fillId="14" borderId="14" xfId="0" applyFont="1" applyFill="1" applyBorder="1" applyAlignment="1" applyProtection="1">
      <alignment horizontal="left"/>
      <protection locked="0"/>
    </xf>
    <xf numFmtId="0" fontId="15" fillId="14" borderId="13" xfId="0" applyFont="1" applyFill="1" applyBorder="1" applyAlignment="1" applyProtection="1">
      <alignment horizontal="right"/>
      <protection locked="0"/>
    </xf>
    <xf numFmtId="0" fontId="15" fillId="14" borderId="10" xfId="0" applyFont="1" applyFill="1" applyBorder="1"/>
    <xf numFmtId="0" fontId="15" fillId="14" borderId="12" xfId="0" applyFont="1" applyFill="1" applyBorder="1"/>
    <xf numFmtId="1" fontId="8" fillId="4" borderId="9" xfId="0" applyNumberFormat="1" applyFont="1" applyFill="1" applyBorder="1" applyProtection="1">
      <protection locked="0"/>
    </xf>
    <xf numFmtId="1" fontId="8" fillId="10" borderId="9" xfId="0" applyNumberFormat="1" applyFont="1" applyFill="1" applyBorder="1" applyProtection="1">
      <protection locked="0"/>
    </xf>
    <xf numFmtId="0" fontId="20" fillId="0" borderId="16" xfId="0" applyFont="1" applyBorder="1" applyAlignment="1" applyProtection="1">
      <alignment horizontal="center"/>
      <protection locked="0"/>
    </xf>
    <xf numFmtId="0" fontId="20" fillId="12" borderId="11" xfId="0" applyFont="1" applyFill="1" applyBorder="1" applyAlignment="1" applyProtection="1">
      <alignment horizontal="left"/>
    </xf>
    <xf numFmtId="0" fontId="20" fillId="0" borderId="11" xfId="0" applyFont="1" applyBorder="1" applyAlignment="1" applyProtection="1">
      <alignment horizontal="left"/>
    </xf>
    <xf numFmtId="0" fontId="20" fillId="0" borderId="12" xfId="0" applyFont="1" applyBorder="1" applyAlignment="1" applyProtection="1">
      <alignment horizontal="left"/>
      <protection locked="0"/>
    </xf>
    <xf numFmtId="0" fontId="20" fillId="12" borderId="0" xfId="0" applyFont="1" applyFill="1" applyBorder="1" applyAlignment="1" applyProtection="1">
      <alignment horizontal="left"/>
    </xf>
    <xf numFmtId="0" fontId="15" fillId="5" borderId="11" xfId="0" applyFont="1" applyFill="1" applyBorder="1" applyAlignment="1">
      <alignment horizontal="right"/>
    </xf>
    <xf numFmtId="1" fontId="23" fillId="12" borderId="27" xfId="0" applyNumberFormat="1" applyFont="1" applyFill="1" applyBorder="1" applyProtection="1">
      <protection locked="0"/>
    </xf>
    <xf numFmtId="0" fontId="13" fillId="0" borderId="28" xfId="0" applyFont="1" applyBorder="1" applyProtection="1"/>
    <xf numFmtId="1" fontId="8" fillId="12" borderId="24" xfId="0" applyNumberFormat="1" applyFont="1" applyFill="1" applyBorder="1" applyProtection="1">
      <protection locked="0"/>
    </xf>
    <xf numFmtId="0" fontId="24" fillId="3" borderId="29" xfId="0" applyFont="1" applyFill="1" applyBorder="1" applyAlignment="1" applyProtection="1">
      <alignment horizontal="center" vertical="center"/>
    </xf>
    <xf numFmtId="0" fontId="13" fillId="0" borderId="31" xfId="0" applyFont="1" applyBorder="1" applyProtection="1"/>
    <xf numFmtId="7" fontId="20" fillId="14" borderId="6" xfId="1" applyNumberFormat="1" applyFont="1" applyFill="1" applyBorder="1" applyProtection="1"/>
    <xf numFmtId="0" fontId="20" fillId="0" borderId="15" xfId="0" applyFont="1" applyBorder="1"/>
    <xf numFmtId="0" fontId="21" fillId="0" borderId="15" xfId="0" applyFont="1" applyBorder="1"/>
    <xf numFmtId="0" fontId="21" fillId="0" borderId="16" xfId="0" applyFont="1" applyBorder="1"/>
    <xf numFmtId="0" fontId="20" fillId="0" borderId="13" xfId="0" applyFont="1" applyBorder="1"/>
    <xf numFmtId="0" fontId="20" fillId="0" borderId="0" xfId="0" applyFont="1" applyBorder="1"/>
    <xf numFmtId="0" fontId="21" fillId="0" borderId="0" xfId="0" applyFont="1" applyBorder="1"/>
    <xf numFmtId="0" fontId="21" fillId="0" borderId="14" xfId="0" applyFont="1" applyBorder="1"/>
    <xf numFmtId="0" fontId="20" fillId="0" borderId="13" xfId="0" applyFont="1" applyBorder="1" applyAlignment="1">
      <alignment horizontal="center" vertical="center"/>
    </xf>
    <xf numFmtId="0" fontId="20" fillId="0" borderId="0" xfId="0" applyFont="1" applyBorder="1" applyAlignment="1">
      <alignment horizontal="center" vertical="center"/>
    </xf>
    <xf numFmtId="0" fontId="20" fillId="0" borderId="13" xfId="0" applyFont="1" applyBorder="1" applyAlignment="1">
      <alignment vertical="center"/>
    </xf>
    <xf numFmtId="0" fontId="20" fillId="3" borderId="0" xfId="0" applyFont="1" applyFill="1" applyBorder="1" applyAlignment="1">
      <alignment vertical="center"/>
    </xf>
    <xf numFmtId="0" fontId="20" fillId="0" borderId="0" xfId="0" applyFont="1" applyBorder="1" applyAlignment="1">
      <alignment vertical="center"/>
    </xf>
    <xf numFmtId="0" fontId="20" fillId="0" borderId="14" xfId="0" applyFont="1" applyBorder="1" applyAlignment="1">
      <alignment vertical="center"/>
    </xf>
    <xf numFmtId="0" fontId="20" fillId="0" borderId="0" xfId="0" applyFont="1" applyBorder="1" applyAlignment="1">
      <alignment horizontal="left" wrapText="1"/>
    </xf>
    <xf numFmtId="0" fontId="20" fillId="0" borderId="13" xfId="0" applyFont="1" applyBorder="1" applyAlignment="1">
      <alignment horizontal="left" vertical="center" wrapText="1"/>
    </xf>
    <xf numFmtId="0" fontId="20" fillId="0" borderId="0" xfId="0" applyFont="1" applyBorder="1" applyAlignment="1">
      <alignment horizontal="left" vertical="center" wrapText="1"/>
    </xf>
    <xf numFmtId="0" fontId="20" fillId="0" borderId="13" xfId="0" applyFont="1" applyBorder="1" applyAlignment="1">
      <alignment horizontal="justify" vertical="center"/>
    </xf>
    <xf numFmtId="0" fontId="20" fillId="12" borderId="15" xfId="0" applyFont="1" applyFill="1" applyBorder="1" applyAlignment="1" applyProtection="1">
      <alignment horizontal="center"/>
    </xf>
    <xf numFmtId="0" fontId="20" fillId="0" borderId="15" xfId="0" applyFont="1" applyBorder="1" applyAlignment="1" applyProtection="1">
      <alignment horizontal="center"/>
    </xf>
    <xf numFmtId="0" fontId="20" fillId="12" borderId="14" xfId="0" applyFont="1" applyFill="1" applyBorder="1" applyAlignment="1" applyProtection="1">
      <alignment horizontal="left"/>
    </xf>
    <xf numFmtId="0" fontId="20" fillId="0" borderId="7" xfId="0" applyFont="1" applyBorder="1" applyAlignment="1" applyProtection="1">
      <alignment horizontal="left"/>
    </xf>
    <xf numFmtId="0" fontId="20" fillId="0" borderId="13" xfId="0" applyFont="1" applyBorder="1" applyAlignment="1" applyProtection="1">
      <alignment horizontal="left"/>
    </xf>
    <xf numFmtId="0" fontId="20" fillId="0" borderId="10" xfId="0" applyFont="1" applyBorder="1" applyAlignment="1" applyProtection="1">
      <alignment horizontal="left"/>
    </xf>
    <xf numFmtId="0" fontId="21" fillId="0" borderId="13" xfId="0" applyFont="1" applyBorder="1" applyProtection="1">
      <protection locked="0"/>
    </xf>
    <xf numFmtId="0" fontId="21" fillId="0" borderId="10" xfId="0" applyFont="1" applyBorder="1" applyProtection="1">
      <protection locked="0"/>
    </xf>
    <xf numFmtId="41" fontId="18" fillId="10" borderId="20" xfId="1" applyNumberFormat="1" applyFont="1" applyFill="1" applyBorder="1" applyProtection="1">
      <protection hidden="1"/>
    </xf>
    <xf numFmtId="41" fontId="18" fillId="4" borderId="20" xfId="1" applyNumberFormat="1" applyFont="1" applyFill="1" applyBorder="1" applyProtection="1">
      <protection locked="0"/>
    </xf>
    <xf numFmtId="0" fontId="13" fillId="0" borderId="0" xfId="0" applyFont="1" applyBorder="1" applyProtection="1">
      <protection locked="0"/>
    </xf>
    <xf numFmtId="0" fontId="13" fillId="0" borderId="22" xfId="0" applyFont="1" applyBorder="1" applyAlignment="1" applyProtection="1">
      <alignment horizontal="justify"/>
      <protection locked="0"/>
    </xf>
    <xf numFmtId="0" fontId="25" fillId="0" borderId="0" xfId="0" applyFont="1" applyBorder="1" applyAlignment="1" applyProtection="1">
      <alignment horizontal="justify"/>
      <protection locked="0"/>
    </xf>
    <xf numFmtId="0" fontId="20" fillId="0" borderId="22" xfId="0" applyFont="1" applyBorder="1" applyAlignment="1" applyProtection="1">
      <alignment horizontal="left" indent="3"/>
      <protection locked="0"/>
    </xf>
    <xf numFmtId="0" fontId="13" fillId="0" borderId="22" xfId="0" applyFont="1" applyBorder="1" applyAlignment="1" applyProtection="1">
      <alignment horizontal="left" indent="3"/>
      <protection locked="0"/>
    </xf>
    <xf numFmtId="0" fontId="13" fillId="0" borderId="0" xfId="0" applyFont="1" applyBorder="1" applyAlignment="1" applyProtection="1">
      <alignment horizontal="justify"/>
      <protection locked="0"/>
    </xf>
    <xf numFmtId="0" fontId="18" fillId="0" borderId="0" xfId="0" applyFont="1" applyBorder="1" applyProtection="1">
      <protection locked="0"/>
    </xf>
    <xf numFmtId="41" fontId="20" fillId="6" borderId="6" xfId="1" applyNumberFormat="1" applyFont="1" applyFill="1" applyBorder="1" applyProtection="1"/>
    <xf numFmtId="0" fontId="18" fillId="4" borderId="35" xfId="0" applyFont="1" applyFill="1" applyBorder="1" applyAlignment="1">
      <alignment horizontal="center"/>
    </xf>
    <xf numFmtId="0" fontId="13" fillId="8" borderId="5" xfId="0" applyFont="1" applyFill="1" applyBorder="1" applyAlignment="1" applyProtection="1">
      <alignment horizontal="center"/>
    </xf>
    <xf numFmtId="0" fontId="13" fillId="8" borderId="8" xfId="0" applyFont="1" applyFill="1" applyBorder="1" applyProtection="1"/>
    <xf numFmtId="41" fontId="20" fillId="8" borderId="6" xfId="1" applyNumberFormat="1" applyFont="1" applyFill="1" applyBorder="1" applyProtection="1"/>
    <xf numFmtId="1" fontId="8" fillId="12" borderId="2" xfId="0" applyNumberFormat="1" applyFont="1" applyFill="1" applyBorder="1" applyProtection="1">
      <protection locked="0"/>
    </xf>
    <xf numFmtId="164" fontId="8" fillId="10" borderId="6" xfId="0" applyNumberFormat="1" applyFont="1" applyFill="1" applyBorder="1" applyProtection="1"/>
    <xf numFmtId="0" fontId="18" fillId="0" borderId="36" xfId="0" applyFont="1" applyBorder="1" applyProtection="1">
      <protection locked="0"/>
    </xf>
    <xf numFmtId="0" fontId="18" fillId="0" borderId="37" xfId="0" applyFont="1" applyBorder="1" applyProtection="1">
      <protection locked="0"/>
    </xf>
    <xf numFmtId="0" fontId="18" fillId="0" borderId="0" xfId="0" applyFont="1"/>
    <xf numFmtId="0" fontId="18" fillId="0" borderId="0" xfId="0" applyFont="1" applyBorder="1"/>
    <xf numFmtId="0" fontId="28" fillId="0" borderId="32" xfId="0" applyFont="1" applyBorder="1"/>
    <xf numFmtId="6" fontId="28" fillId="0" borderId="33" xfId="0" applyNumberFormat="1" applyFont="1" applyBorder="1"/>
    <xf numFmtId="0" fontId="18" fillId="0" borderId="13" xfId="0" applyFont="1" applyBorder="1"/>
    <xf numFmtId="6" fontId="28" fillId="0" borderId="34" xfId="0" applyNumberFormat="1" applyFont="1" applyBorder="1"/>
    <xf numFmtId="0" fontId="18" fillId="0" borderId="15" xfId="0" applyFont="1" applyBorder="1"/>
    <xf numFmtId="0" fontId="18" fillId="0" borderId="0" xfId="0" applyFont="1" applyAlignment="1">
      <alignment wrapText="1"/>
    </xf>
    <xf numFmtId="0" fontId="28" fillId="0" borderId="6" xfId="0" applyFont="1" applyBorder="1"/>
    <xf numFmtId="0" fontId="18" fillId="0" borderId="6" xfId="0" applyFont="1" applyBorder="1" applyAlignment="1">
      <alignment horizontal="center"/>
    </xf>
    <xf numFmtId="165" fontId="18" fillId="0" borderId="6" xfId="0" applyNumberFormat="1" applyFont="1" applyBorder="1" applyAlignment="1">
      <alignment horizontal="center"/>
    </xf>
    <xf numFmtId="165" fontId="18" fillId="0" borderId="6" xfId="0" applyNumberFormat="1" applyFont="1" applyFill="1" applyBorder="1" applyAlignment="1">
      <alignment horizontal="center"/>
    </xf>
    <xf numFmtId="0" fontId="28" fillId="0" borderId="0" xfId="0" applyFont="1"/>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4" borderId="14" xfId="0" applyFont="1" applyFill="1" applyBorder="1" applyAlignment="1">
      <alignment horizontal="center" vertical="center"/>
    </xf>
    <xf numFmtId="0" fontId="18" fillId="0" borderId="10" xfId="0" applyFont="1" applyBorder="1" applyAlignment="1">
      <alignment horizontal="center" vertical="center"/>
    </xf>
    <xf numFmtId="0" fontId="18" fillId="0" borderId="12" xfId="0" applyFont="1" applyBorder="1" applyAlignment="1">
      <alignment horizontal="center" vertical="center"/>
    </xf>
    <xf numFmtId="0" fontId="28" fillId="0" borderId="6" xfId="0" applyFont="1" applyBorder="1" applyAlignment="1">
      <alignment horizontal="center"/>
    </xf>
    <xf numFmtId="0" fontId="18" fillId="0" borderId="6" xfId="0" applyFont="1" applyBorder="1"/>
    <xf numFmtId="6" fontId="18" fillId="0" borderId="6" xfId="0" applyNumberFormat="1" applyFont="1" applyBorder="1"/>
    <xf numFmtId="0" fontId="30" fillId="4" borderId="0" xfId="0" applyFont="1" applyFill="1"/>
    <xf numFmtId="0" fontId="13" fillId="0" borderId="14" xfId="0" applyFont="1" applyBorder="1" applyProtection="1">
      <protection locked="0"/>
    </xf>
    <xf numFmtId="1" fontId="8" fillId="12" borderId="1" xfId="0" applyNumberFormat="1" applyFont="1" applyFill="1" applyBorder="1" applyProtection="1">
      <protection locked="0"/>
    </xf>
    <xf numFmtId="3" fontId="8" fillId="10" borderId="6" xfId="0" applyNumberFormat="1" applyFont="1" applyFill="1" applyBorder="1" applyProtection="1"/>
    <xf numFmtId="0" fontId="12" fillId="0" borderId="2" xfId="0" applyFont="1" applyBorder="1"/>
    <xf numFmtId="6" fontId="12" fillId="0" borderId="2" xfId="0" applyNumberFormat="1" applyFont="1" applyBorder="1"/>
    <xf numFmtId="8" fontId="12" fillId="0" borderId="2" xfId="0" applyNumberFormat="1" applyFont="1" applyBorder="1"/>
    <xf numFmtId="41" fontId="18" fillId="10" borderId="20" xfId="1" applyNumberFormat="1" applyFont="1" applyFill="1" applyBorder="1" applyProtection="1"/>
    <xf numFmtId="0" fontId="29" fillId="4" borderId="11" xfId="0" applyFont="1" applyFill="1" applyBorder="1" applyAlignment="1">
      <alignment horizontal="left"/>
    </xf>
    <xf numFmtId="0" fontId="29" fillId="4" borderId="0" xfId="0" applyFont="1" applyFill="1" applyBorder="1" applyAlignment="1">
      <alignment horizontal="left"/>
    </xf>
    <xf numFmtId="5" fontId="20" fillId="5" borderId="6" xfId="1" applyNumberFormat="1" applyFont="1" applyFill="1" applyBorder="1" applyProtection="1"/>
    <xf numFmtId="0" fontId="20" fillId="12" borderId="13" xfId="0" applyFont="1" applyFill="1" applyBorder="1" applyProtection="1"/>
    <xf numFmtId="0" fontId="12" fillId="0" borderId="0" xfId="0" applyFont="1" applyAlignment="1">
      <alignment horizontal="left"/>
    </xf>
    <xf numFmtId="0" fontId="19" fillId="11" borderId="6" xfId="0" applyFont="1" applyFill="1" applyBorder="1" applyAlignment="1" applyProtection="1">
      <alignment horizontal="left"/>
      <protection locked="0"/>
    </xf>
    <xf numFmtId="0" fontId="18" fillId="0" borderId="23" xfId="0" applyFont="1" applyBorder="1" applyAlignment="1" applyProtection="1">
      <alignment horizontal="left"/>
      <protection locked="0"/>
    </xf>
    <xf numFmtId="0" fontId="20" fillId="8" borderId="5"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5" borderId="5" xfId="0" applyFont="1" applyFill="1" applyBorder="1" applyAlignment="1" applyProtection="1">
      <alignment horizontal="left"/>
      <protection locked="0"/>
    </xf>
    <xf numFmtId="0" fontId="12" fillId="15" borderId="4" xfId="0" applyFont="1" applyFill="1" applyBorder="1" applyAlignment="1">
      <alignment horizontal="center"/>
    </xf>
    <xf numFmtId="0" fontId="7" fillId="15" borderId="5" xfId="0" applyFont="1" applyFill="1" applyBorder="1" applyAlignment="1">
      <alignment horizontal="left"/>
    </xf>
    <xf numFmtId="0" fontId="12" fillId="15" borderId="5" xfId="0" applyFont="1" applyFill="1" applyBorder="1" applyAlignment="1">
      <alignment horizontal="center"/>
    </xf>
    <xf numFmtId="41" fontId="12" fillId="15" borderId="8" xfId="0" applyNumberFormat="1" applyFont="1" applyFill="1" applyBorder="1" applyAlignment="1">
      <alignment horizontal="center"/>
    </xf>
    <xf numFmtId="0" fontId="20" fillId="15" borderId="13" xfId="0" applyFont="1" applyFill="1" applyBorder="1" applyProtection="1"/>
    <xf numFmtId="0" fontId="13" fillId="15" borderId="14" xfId="0" applyFont="1" applyFill="1" applyBorder="1" applyAlignment="1" applyProtection="1">
      <alignment horizontal="center"/>
    </xf>
    <xf numFmtId="0" fontId="20" fillId="15" borderId="8" xfId="0" applyFont="1" applyFill="1" applyBorder="1" applyAlignment="1">
      <alignment vertical="center"/>
    </xf>
    <xf numFmtId="0" fontId="18" fillId="4" borderId="40" xfId="0" applyFont="1" applyFill="1" applyBorder="1" applyAlignment="1">
      <alignment horizontal="center"/>
    </xf>
    <xf numFmtId="0" fontId="18" fillId="0" borderId="37" xfId="0" applyFont="1" applyBorder="1" applyAlignment="1" applyProtection="1">
      <alignment horizontal="left"/>
      <protection locked="0"/>
    </xf>
    <xf numFmtId="41" fontId="18" fillId="0" borderId="20" xfId="1" applyNumberFormat="1" applyFont="1" applyFill="1" applyBorder="1" applyProtection="1">
      <protection locked="0"/>
    </xf>
    <xf numFmtId="0" fontId="20" fillId="0" borderId="0" xfId="0" applyFont="1" applyBorder="1" applyAlignment="1">
      <alignment horizontal="left" vertical="center"/>
    </xf>
    <xf numFmtId="0" fontId="20" fillId="0" borderId="0" xfId="0" applyFont="1" applyBorder="1" applyAlignment="1">
      <alignment horizontal="left"/>
    </xf>
    <xf numFmtId="0" fontId="20" fillId="3" borderId="13" xfId="0" applyFont="1" applyFill="1" applyBorder="1" applyAlignment="1" applyProtection="1">
      <alignment horizontal="left"/>
    </xf>
    <xf numFmtId="0" fontId="20" fillId="3" borderId="0" xfId="0" applyFont="1" applyFill="1" applyBorder="1" applyAlignment="1" applyProtection="1">
      <alignment horizontal="left"/>
    </xf>
    <xf numFmtId="0" fontId="11" fillId="15" borderId="4" xfId="0" applyFont="1" applyFill="1" applyBorder="1" applyAlignment="1">
      <alignment vertical="center"/>
    </xf>
    <xf numFmtId="0" fontId="21" fillId="0" borderId="0" xfId="0" applyFont="1"/>
    <xf numFmtId="0" fontId="11" fillId="0" borderId="0" xfId="0" applyFont="1" applyBorder="1"/>
    <xf numFmtId="0" fontId="14" fillId="0" borderId="0" xfId="0" applyFont="1" applyBorder="1"/>
    <xf numFmtId="0" fontId="11" fillId="0" borderId="13" xfId="0" applyFont="1" applyBorder="1" applyAlignment="1">
      <alignment vertical="center"/>
    </xf>
    <xf numFmtId="0" fontId="7" fillId="3" borderId="0" xfId="0" applyFont="1" applyFill="1" applyBorder="1" applyAlignment="1" applyProtection="1">
      <alignment vertical="center"/>
      <protection locked="0"/>
    </xf>
    <xf numFmtId="0" fontId="20" fillId="4" borderId="0" xfId="0" applyFont="1" applyFill="1" applyBorder="1" applyAlignment="1">
      <alignment vertical="center"/>
    </xf>
    <xf numFmtId="0" fontId="20" fillId="3" borderId="0" xfId="0" applyFont="1" applyFill="1" applyBorder="1"/>
    <xf numFmtId="0" fontId="33" fillId="0" borderId="13" xfId="0" applyFont="1" applyFill="1" applyBorder="1" applyAlignment="1" applyProtection="1">
      <alignment vertical="center"/>
    </xf>
    <xf numFmtId="0" fontId="7" fillId="0" borderId="13" xfId="0" applyFont="1" applyBorder="1" applyProtection="1"/>
    <xf numFmtId="0" fontId="20" fillId="16" borderId="6" xfId="0" applyFont="1" applyFill="1" applyBorder="1" applyProtection="1"/>
    <xf numFmtId="0" fontId="7" fillId="0" borderId="4" xfId="0" applyFont="1" applyBorder="1" applyProtection="1"/>
    <xf numFmtId="0" fontId="7" fillId="11" borderId="5" xfId="0" applyFont="1" applyFill="1" applyBorder="1" applyAlignment="1" applyProtection="1">
      <alignment horizontal="left"/>
      <protection locked="0"/>
    </xf>
    <xf numFmtId="0" fontId="18" fillId="0" borderId="0" xfId="0" applyFont="1" applyBorder="1" applyAlignment="1">
      <alignment horizontal="left" indent="2"/>
    </xf>
    <xf numFmtId="49" fontId="18" fillId="0" borderId="0" xfId="0" applyNumberFormat="1" applyFont="1" applyAlignment="1">
      <alignment horizontal="left"/>
    </xf>
    <xf numFmtId="49" fontId="35" fillId="0" borderId="0" xfId="0" applyNumberFormat="1" applyFont="1" applyAlignment="1">
      <alignment horizontal="left"/>
    </xf>
    <xf numFmtId="0" fontId="7" fillId="0" borderId="22" xfId="0" applyFont="1" applyBorder="1" applyAlignment="1">
      <alignment horizontal="left" indent="2"/>
    </xf>
    <xf numFmtId="0" fontId="13" fillId="0" borderId="22" xfId="0" applyFont="1" applyBorder="1" applyAlignment="1">
      <alignment horizontal="left" indent="2"/>
    </xf>
    <xf numFmtId="0" fontId="6" fillId="0" borderId="22" xfId="0" applyFont="1" applyBorder="1" applyAlignment="1">
      <alignment horizontal="left" indent="2"/>
    </xf>
    <xf numFmtId="0" fontId="7" fillId="14" borderId="0" xfId="0" applyFont="1" applyFill="1" applyBorder="1" applyAlignment="1">
      <alignment horizontal="left"/>
    </xf>
    <xf numFmtId="0" fontId="20" fillId="0" borderId="22" xfId="0" applyFont="1" applyBorder="1" applyAlignment="1">
      <alignment horizontal="left" indent="3"/>
    </xf>
    <xf numFmtId="0" fontId="13" fillId="0" borderId="22" xfId="0" applyFont="1" applyBorder="1" applyAlignment="1">
      <alignment horizontal="left" indent="3"/>
    </xf>
    <xf numFmtId="0" fontId="26" fillId="0" borderId="7" xfId="0" applyFont="1" applyBorder="1" applyAlignment="1" applyProtection="1">
      <alignment horizontal="left"/>
    </xf>
    <xf numFmtId="0" fontId="18" fillId="4" borderId="13" xfId="0" applyFont="1" applyFill="1" applyBorder="1" applyAlignment="1">
      <alignment horizontal="center"/>
    </xf>
    <xf numFmtId="41" fontId="18" fillId="4" borderId="9" xfId="1" applyNumberFormat="1" applyFont="1" applyFill="1" applyBorder="1" applyProtection="1">
      <protection locked="0"/>
    </xf>
    <xf numFmtId="0" fontId="18" fillId="2" borderId="17" xfId="0" applyFont="1" applyFill="1" applyBorder="1" applyAlignment="1">
      <alignment horizontal="center"/>
    </xf>
    <xf numFmtId="41" fontId="18" fillId="10" borderId="20" xfId="1" applyNumberFormat="1" applyFont="1" applyFill="1" applyBorder="1"/>
    <xf numFmtId="0" fontId="18" fillId="0" borderId="0" xfId="0" applyFont="1" applyProtection="1">
      <protection locked="0"/>
    </xf>
    <xf numFmtId="0" fontId="20" fillId="15" borderId="13" xfId="0" applyFont="1" applyFill="1" applyBorder="1" applyAlignment="1">
      <alignment horizontal="center" vertical="center"/>
    </xf>
    <xf numFmtId="0" fontId="20" fillId="15" borderId="0" xfId="0" applyFont="1" applyFill="1" applyBorder="1" applyAlignment="1">
      <alignment horizontal="center" vertical="center"/>
    </xf>
    <xf numFmtId="0" fontId="20" fillId="15" borderId="14" xfId="0" applyFont="1" applyFill="1" applyBorder="1" applyAlignment="1">
      <alignment horizontal="center" vertical="center"/>
    </xf>
    <xf numFmtId="0" fontId="20" fillId="0" borderId="0" xfId="0" applyFont="1" applyBorder="1" applyAlignment="1">
      <alignment horizontal="left" vertical="center" wrapText="1"/>
    </xf>
    <xf numFmtId="0" fontId="16" fillId="0" borderId="13" xfId="0" applyFont="1" applyBorder="1" applyAlignment="1">
      <alignment horizontal="left" vertical="center"/>
    </xf>
    <xf numFmtId="0" fontId="16" fillId="0" borderId="0" xfId="0" applyFont="1" applyBorder="1" applyAlignment="1">
      <alignment horizontal="left" vertical="center"/>
    </xf>
    <xf numFmtId="0" fontId="20" fillId="0" borderId="0" xfId="0" applyFont="1" applyBorder="1" applyAlignment="1">
      <alignment horizontal="left" wrapText="1"/>
    </xf>
    <xf numFmtId="0" fontId="20" fillId="0" borderId="0" xfId="0" applyFont="1" applyBorder="1" applyAlignment="1">
      <alignment horizontal="left"/>
    </xf>
    <xf numFmtId="0" fontId="20" fillId="0" borderId="0" xfId="0" applyFont="1" applyBorder="1" applyAlignment="1">
      <alignment horizontal="left" vertical="center"/>
    </xf>
    <xf numFmtId="0" fontId="25" fillId="4" borderId="13" xfId="0" applyFont="1" applyFill="1" applyBorder="1" applyAlignment="1">
      <alignment horizontal="left" vertical="center"/>
    </xf>
    <xf numFmtId="0" fontId="25" fillId="4" borderId="0" xfId="0" applyFont="1" applyFill="1" applyBorder="1" applyAlignment="1">
      <alignment horizontal="left" vertical="center"/>
    </xf>
    <xf numFmtId="0" fontId="20" fillId="0" borderId="13" xfId="0" applyFont="1" applyBorder="1" applyAlignment="1">
      <alignment horizontal="left" vertical="center" wrapText="1"/>
    </xf>
    <xf numFmtId="0" fontId="24" fillId="0" borderId="0" xfId="0" applyFont="1" applyBorder="1" applyAlignment="1" applyProtection="1">
      <alignment horizontal="center" vertical="top" wrapText="1"/>
    </xf>
    <xf numFmtId="0" fontId="13" fillId="10" borderId="4" xfId="0" applyFont="1" applyFill="1" applyBorder="1" applyAlignment="1" applyProtection="1">
      <alignment horizontal="center" vertical="center"/>
    </xf>
    <xf numFmtId="0" fontId="13" fillId="10" borderId="5" xfId="0" applyFont="1" applyFill="1" applyBorder="1" applyAlignment="1" applyProtection="1">
      <alignment horizontal="center" vertical="center"/>
    </xf>
    <xf numFmtId="0" fontId="13" fillId="10" borderId="8" xfId="0" applyFont="1" applyFill="1" applyBorder="1" applyAlignment="1" applyProtection="1">
      <alignment horizontal="center" vertical="center"/>
    </xf>
    <xf numFmtId="0" fontId="20" fillId="3" borderId="13" xfId="0" applyFont="1" applyFill="1" applyBorder="1" applyAlignment="1" applyProtection="1">
      <alignment horizontal="left"/>
    </xf>
    <xf numFmtId="0" fontId="20" fillId="3" borderId="0" xfId="0" applyFont="1" applyFill="1" applyBorder="1" applyAlignment="1" applyProtection="1">
      <alignment horizontal="left"/>
    </xf>
    <xf numFmtId="0" fontId="20" fillId="6" borderId="38" xfId="0" applyFont="1" applyFill="1" applyBorder="1" applyAlignment="1" applyProtection="1">
      <alignment horizontal="left"/>
    </xf>
    <xf numFmtId="0" fontId="20" fillId="6" borderId="39" xfId="0" applyFont="1" applyFill="1" applyBorder="1" applyAlignment="1" applyProtection="1">
      <alignment horizontal="left"/>
    </xf>
    <xf numFmtId="0" fontId="20" fillId="3" borderId="30" xfId="0" applyFont="1" applyFill="1" applyBorder="1" applyAlignment="1" applyProtection="1">
      <alignment horizontal="left"/>
    </xf>
    <xf numFmtId="0" fontId="20" fillId="3" borderId="28" xfId="0" applyFont="1" applyFill="1" applyBorder="1" applyAlignment="1" applyProtection="1">
      <alignment horizontal="left"/>
    </xf>
    <xf numFmtId="0" fontId="7" fillId="3" borderId="13" xfId="0" applyFont="1" applyFill="1" applyBorder="1" applyAlignment="1" applyProtection="1">
      <alignment horizontal="left"/>
    </xf>
    <xf numFmtId="0" fontId="15" fillId="5" borderId="7" xfId="0" applyFont="1" applyFill="1" applyBorder="1" applyAlignment="1" applyProtection="1">
      <alignment horizontal="right"/>
      <protection locked="0"/>
    </xf>
    <xf numFmtId="0" fontId="15" fillId="5" borderId="15" xfId="0" applyFont="1" applyFill="1" applyBorder="1" applyAlignment="1" applyProtection="1">
      <alignment horizontal="right"/>
      <protection locked="0"/>
    </xf>
    <xf numFmtId="0" fontId="15" fillId="5" borderId="10" xfId="0" applyFont="1" applyFill="1" applyBorder="1" applyAlignment="1">
      <alignment horizontal="center"/>
    </xf>
    <xf numFmtId="0" fontId="15" fillId="5" borderId="11" xfId="0" applyFont="1" applyFill="1" applyBorder="1" applyAlignment="1">
      <alignment horizontal="center"/>
    </xf>
    <xf numFmtId="0" fontId="15" fillId="5" borderId="4" xfId="0" applyFont="1" applyFill="1" applyBorder="1" applyAlignment="1">
      <alignment horizontal="center"/>
    </xf>
    <xf numFmtId="0" fontId="15" fillId="5" borderId="5" xfId="0" applyFont="1" applyFill="1" applyBorder="1" applyAlignment="1">
      <alignment horizontal="center"/>
    </xf>
    <xf numFmtId="0" fontId="15" fillId="5" borderId="8" xfId="0" applyFont="1" applyFill="1" applyBorder="1" applyAlignment="1">
      <alignment horizontal="center"/>
    </xf>
    <xf numFmtId="0" fontId="11" fillId="14" borderId="7" xfId="0" applyFont="1" applyFill="1" applyBorder="1" applyAlignment="1">
      <alignment horizontal="center"/>
    </xf>
    <xf numFmtId="0" fontId="11" fillId="14" borderId="16" xfId="0" applyFont="1" applyFill="1" applyBorder="1" applyAlignment="1">
      <alignment horizontal="center"/>
    </xf>
    <xf numFmtId="0" fontId="20" fillId="0" borderId="6" xfId="0" applyFont="1" applyBorder="1" applyAlignment="1">
      <alignment horizontal="center"/>
    </xf>
    <xf numFmtId="0" fontId="27" fillId="0" borderId="4"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20" fillId="0" borderId="4" xfId="0" applyFont="1" applyBorder="1" applyAlignment="1">
      <alignment horizontal="center" wrapText="1"/>
    </xf>
    <xf numFmtId="0" fontId="20" fillId="0" borderId="8" xfId="0" applyFont="1" applyBorder="1" applyAlignment="1">
      <alignment horizontal="center" wrapText="1"/>
    </xf>
    <xf numFmtId="0" fontId="20" fillId="0" borderId="7" xfId="0" applyFont="1" applyBorder="1" applyAlignment="1">
      <alignment horizontal="center"/>
    </xf>
    <xf numFmtId="0" fontId="20" fillId="0" borderId="16" xfId="0" applyFont="1" applyBorder="1" applyAlignment="1">
      <alignment horizontal="center"/>
    </xf>
    <xf numFmtId="0" fontId="20" fillId="0" borderId="10" xfId="0" applyFont="1" applyBorder="1" applyAlignment="1">
      <alignment horizontal="center"/>
    </xf>
    <xf numFmtId="0" fontId="20" fillId="0" borderId="12" xfId="0" applyFont="1" applyBorder="1" applyAlignment="1">
      <alignment horizontal="center"/>
    </xf>
    <xf numFmtId="0" fontId="28" fillId="0" borderId="4" xfId="0" applyFont="1" applyBorder="1" applyAlignment="1">
      <alignment horizontal="center" vertical="center"/>
    </xf>
    <xf numFmtId="0" fontId="28" fillId="0" borderId="8" xfId="0" applyFont="1" applyBorder="1" applyAlignment="1">
      <alignment horizontal="center" vertical="center"/>
    </xf>
    <xf numFmtId="0" fontId="20" fillId="0" borderId="32" xfId="0" applyFont="1" applyBorder="1" applyAlignment="1">
      <alignment horizontal="center"/>
    </xf>
    <xf numFmtId="0" fontId="20" fillId="0" borderId="33" xfId="0" applyFont="1" applyBorder="1" applyAlignment="1">
      <alignment horizontal="center"/>
    </xf>
    <xf numFmtId="0" fontId="28" fillId="0" borderId="6" xfId="0" applyFont="1" applyBorder="1" applyAlignment="1">
      <alignment horizontal="center"/>
    </xf>
    <xf numFmtId="0" fontId="18" fillId="0" borderId="11" xfId="0" applyFont="1" applyBorder="1" applyAlignment="1">
      <alignment horizontal="center"/>
    </xf>
    <xf numFmtId="0" fontId="20" fillId="0" borderId="4" xfId="0" applyFont="1" applyBorder="1" applyAlignment="1">
      <alignment horizontal="center"/>
    </xf>
    <xf numFmtId="0" fontId="20" fillId="0" borderId="5" xfId="0" applyFont="1" applyBorder="1" applyAlignment="1">
      <alignment horizontal="center"/>
    </xf>
    <xf numFmtId="0" fontId="20" fillId="0" borderId="8" xfId="0" applyFont="1" applyBorder="1" applyAlignment="1">
      <alignment horizontal="center"/>
    </xf>
    <xf numFmtId="0" fontId="12" fillId="0" borderId="0" xfId="0" applyFont="1" applyAlignment="1">
      <alignment horizontal="left" vertical="top" wrapText="1"/>
    </xf>
  </cellXfs>
  <cellStyles count="3">
    <cellStyle name="Comma" xfId="1" builtinId="3"/>
    <cellStyle name="Normal" xfId="0" builtinId="0"/>
    <cellStyle name="Normal 2" xfId="2" xr:uid="{00000000-0005-0000-0000-000002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10</xdr:col>
      <xdr:colOff>285750</xdr:colOff>
      <xdr:row>4</xdr:row>
      <xdr:rowOff>9525</xdr:rowOff>
    </xdr:to>
    <xdr:pic>
      <xdr:nvPicPr>
        <xdr:cNvPr id="3163" name="Picture 3">
          <a:extLst>
            <a:ext uri="{FF2B5EF4-FFF2-40B4-BE49-F238E27FC236}">
              <a16:creationId xmlns:a16="http://schemas.microsoft.com/office/drawing/2014/main" id="{00000000-0008-0000-0100-00005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981075"/>
          <a:ext cx="21145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3</xdr:row>
      <xdr:rowOff>0</xdr:rowOff>
    </xdr:from>
    <xdr:to>
      <xdr:col>10</xdr:col>
      <xdr:colOff>285750</xdr:colOff>
      <xdr:row>4</xdr:row>
      <xdr:rowOff>14817</xdr:rowOff>
    </xdr:to>
    <xdr:pic>
      <xdr:nvPicPr>
        <xdr:cNvPr id="3" name="Picture 3">
          <a:extLst>
            <a:ext uri="{FF2B5EF4-FFF2-40B4-BE49-F238E27FC236}">
              <a16:creationId xmlns:a16="http://schemas.microsoft.com/office/drawing/2014/main" id="{B306C8E3-3298-411A-8CA7-98057C665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0275" y="895350"/>
          <a:ext cx="2114550" cy="252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232833</xdr:colOff>
      <xdr:row>2</xdr:row>
      <xdr:rowOff>179917</xdr:rowOff>
    </xdr:from>
    <xdr:to>
      <xdr:col>6</xdr:col>
      <xdr:colOff>851958</xdr:colOff>
      <xdr:row>3</xdr:row>
      <xdr:rowOff>183092</xdr:rowOff>
    </xdr:to>
    <xdr:sp macro="[0]!cmdHide_Rows" textlink="">
      <xdr:nvSpPr>
        <xdr:cNvPr id="3" name="Rectangle: Rounded Corners 2">
          <a:extLst>
            <a:ext uri="{FF2B5EF4-FFF2-40B4-BE49-F238E27FC236}">
              <a16:creationId xmlns:a16="http://schemas.microsoft.com/office/drawing/2014/main" id="{E240538D-7DEC-44A2-8C86-04F5D2A30EFE}"/>
            </a:ext>
          </a:extLst>
        </xdr:cNvPr>
        <xdr:cNvSpPr/>
      </xdr:nvSpPr>
      <xdr:spPr>
        <a:xfrm>
          <a:off x="8233833" y="687917"/>
          <a:ext cx="619125" cy="257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E" sz="1100" b="1"/>
            <a:t>Hide</a:t>
          </a:r>
        </a:p>
      </xdr:txBody>
    </xdr:sp>
    <xdr:clientData/>
  </xdr:twoCellAnchor>
  <xdr:twoCellAnchor>
    <xdr:from>
      <xdr:col>6</xdr:col>
      <xdr:colOff>941917</xdr:colOff>
      <xdr:row>2</xdr:row>
      <xdr:rowOff>179916</xdr:rowOff>
    </xdr:from>
    <xdr:to>
      <xdr:col>7</xdr:col>
      <xdr:colOff>279400</xdr:colOff>
      <xdr:row>3</xdr:row>
      <xdr:rowOff>183091</xdr:rowOff>
    </xdr:to>
    <xdr:sp macro="[0]!cmdUnhide_Rows" textlink="">
      <xdr:nvSpPr>
        <xdr:cNvPr id="4" name="Rectangle: Rounded Corners 3">
          <a:extLst>
            <a:ext uri="{FF2B5EF4-FFF2-40B4-BE49-F238E27FC236}">
              <a16:creationId xmlns:a16="http://schemas.microsoft.com/office/drawing/2014/main" id="{4A99A529-B50B-4847-A236-4E1A264C0B50}"/>
            </a:ext>
          </a:extLst>
        </xdr:cNvPr>
        <xdr:cNvSpPr/>
      </xdr:nvSpPr>
      <xdr:spPr>
        <a:xfrm>
          <a:off x="8942917" y="687916"/>
          <a:ext cx="723900" cy="257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E" sz="1100" b="1"/>
            <a:t>Unhide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M35"/>
  <sheetViews>
    <sheetView showGridLines="0" tabSelected="1" zoomScale="90" zoomScaleNormal="90" workbookViewId="0">
      <selection activeCell="F12" sqref="F12"/>
    </sheetView>
  </sheetViews>
  <sheetFormatPr defaultRowHeight="18.75" x14ac:dyDescent="0.3"/>
  <cols>
    <col min="1" max="1" width="17.42578125" style="26" customWidth="1"/>
    <col min="2" max="3" width="9.140625" style="26"/>
    <col min="4" max="4" width="12.85546875" style="26" customWidth="1"/>
    <col min="5" max="16384" width="9.140625" style="26"/>
  </cols>
  <sheetData>
    <row r="1" spans="1:13" ht="19.5" thickBot="1" x14ac:dyDescent="0.35">
      <c r="A1" s="243" t="s">
        <v>228</v>
      </c>
      <c r="B1" s="235"/>
      <c r="C1" s="145"/>
      <c r="D1" s="145"/>
      <c r="E1" s="145"/>
      <c r="F1" s="145"/>
      <c r="G1" s="145"/>
      <c r="H1" s="145"/>
      <c r="I1" s="145"/>
      <c r="J1" s="145"/>
      <c r="K1" s="145"/>
      <c r="L1" s="146"/>
      <c r="M1" s="147"/>
    </row>
    <row r="2" spans="1:13" x14ac:dyDescent="0.3">
      <c r="A2" s="275" t="s">
        <v>229</v>
      </c>
      <c r="B2" s="276"/>
      <c r="C2" s="276"/>
      <c r="D2" s="276"/>
      <c r="E2" s="149"/>
      <c r="F2" s="149"/>
      <c r="G2" s="149"/>
      <c r="H2" s="149"/>
      <c r="I2" s="149"/>
      <c r="J2" s="149"/>
      <c r="K2" s="149"/>
      <c r="L2" s="150"/>
      <c r="M2" s="151"/>
    </row>
    <row r="3" spans="1:13" x14ac:dyDescent="0.3">
      <c r="A3" s="152"/>
      <c r="B3" s="153"/>
      <c r="C3" s="153"/>
      <c r="D3" s="153"/>
      <c r="E3" s="149"/>
      <c r="F3" s="149"/>
      <c r="G3" s="149"/>
      <c r="H3" s="149"/>
      <c r="I3" s="149"/>
      <c r="J3" s="149"/>
      <c r="K3" s="149"/>
      <c r="L3" s="150"/>
      <c r="M3" s="151"/>
    </row>
    <row r="4" spans="1:13" x14ac:dyDescent="0.3">
      <c r="A4" s="154" t="s">
        <v>230</v>
      </c>
      <c r="B4" s="149" t="s">
        <v>231</v>
      </c>
      <c r="C4" s="244"/>
      <c r="D4" s="149"/>
      <c r="E4" s="149"/>
      <c r="F4" s="149"/>
      <c r="G4" s="149"/>
      <c r="H4" s="245"/>
      <c r="I4" s="149"/>
      <c r="J4" s="149"/>
      <c r="K4" s="149"/>
      <c r="L4" s="150"/>
      <c r="M4" s="151"/>
    </row>
    <row r="5" spans="1:13" ht="12.75" customHeight="1" x14ac:dyDescent="0.3">
      <c r="A5" s="244"/>
      <c r="B5" s="154"/>
      <c r="C5" s="149"/>
      <c r="D5" s="149"/>
      <c r="E5" s="149"/>
      <c r="F5" s="149"/>
      <c r="G5" s="149"/>
      <c r="H5" s="149"/>
      <c r="I5" s="149"/>
      <c r="J5" s="149"/>
      <c r="K5" s="149"/>
      <c r="L5" s="150"/>
      <c r="M5" s="151"/>
    </row>
    <row r="6" spans="1:13" x14ac:dyDescent="0.3">
      <c r="A6" s="154" t="s">
        <v>232</v>
      </c>
      <c r="B6" s="240" t="s">
        <v>233</v>
      </c>
      <c r="C6" s="244"/>
      <c r="D6" s="149"/>
      <c r="E6" s="149"/>
      <c r="F6" s="149"/>
      <c r="G6" s="149"/>
      <c r="H6" s="245"/>
      <c r="I6" s="245"/>
      <c r="J6" s="245"/>
      <c r="K6" s="245"/>
      <c r="L6" s="246"/>
      <c r="M6" s="151"/>
    </row>
    <row r="7" spans="1:13" ht="21.75" customHeight="1" x14ac:dyDescent="0.3">
      <c r="A7" s="247"/>
      <c r="B7" s="245"/>
      <c r="C7" s="245"/>
      <c r="D7" s="245"/>
      <c r="E7" s="245"/>
      <c r="F7" s="245"/>
      <c r="G7" s="245"/>
      <c r="H7" s="245"/>
      <c r="I7" s="245"/>
      <c r="J7" s="245"/>
      <c r="K7" s="245"/>
      <c r="L7" s="246"/>
      <c r="M7" s="151"/>
    </row>
    <row r="8" spans="1:13" x14ac:dyDescent="0.3">
      <c r="A8" s="154" t="s">
        <v>234</v>
      </c>
      <c r="B8" s="279" t="s">
        <v>235</v>
      </c>
      <c r="C8" s="279"/>
      <c r="D8" s="279"/>
      <c r="E8" s="279"/>
      <c r="F8" s="248" t="s">
        <v>125</v>
      </c>
      <c r="G8" s="155"/>
      <c r="H8" s="155"/>
      <c r="I8" s="249"/>
      <c r="J8" s="156"/>
      <c r="K8" s="156"/>
      <c r="L8" s="156"/>
      <c r="M8" s="157"/>
    </row>
    <row r="9" spans="1:13" ht="17.25" customHeight="1" x14ac:dyDescent="0.3">
      <c r="A9" s="154"/>
      <c r="B9" s="156"/>
      <c r="C9" s="156"/>
      <c r="D9" s="156"/>
      <c r="E9" s="156"/>
      <c r="F9" s="156"/>
      <c r="G9" s="156"/>
      <c r="H9" s="156"/>
      <c r="I9" s="156"/>
      <c r="J9" s="156"/>
      <c r="K9" s="156"/>
      <c r="L9" s="156"/>
      <c r="M9" s="157"/>
    </row>
    <row r="10" spans="1:13" x14ac:dyDescent="0.3">
      <c r="A10" s="154" t="s">
        <v>236</v>
      </c>
      <c r="B10" s="279" t="s">
        <v>237</v>
      </c>
      <c r="C10" s="279"/>
      <c r="D10" s="279"/>
      <c r="E10" s="279"/>
      <c r="F10" s="248" t="s">
        <v>126</v>
      </c>
      <c r="G10" s="155"/>
      <c r="H10" s="155"/>
      <c r="I10" s="156"/>
      <c r="J10" s="156"/>
      <c r="K10" s="156"/>
      <c r="L10" s="156"/>
      <c r="M10" s="157"/>
    </row>
    <row r="11" spans="1:13" ht="11.25" customHeight="1" x14ac:dyDescent="0.3">
      <c r="A11" s="154"/>
      <c r="B11" s="149"/>
      <c r="C11" s="149"/>
      <c r="D11" s="149"/>
      <c r="E11" s="149"/>
      <c r="F11" s="149"/>
      <c r="G11" s="149"/>
      <c r="H11" s="149"/>
      <c r="I11" s="149"/>
      <c r="J11" s="149"/>
      <c r="K11" s="149"/>
      <c r="L11" s="150"/>
      <c r="M11" s="151"/>
    </row>
    <row r="12" spans="1:13" x14ac:dyDescent="0.3">
      <c r="A12" s="154" t="s">
        <v>238</v>
      </c>
      <c r="B12" s="279" t="s">
        <v>239</v>
      </c>
      <c r="C12" s="279"/>
      <c r="D12" s="279"/>
      <c r="E12" s="279"/>
      <c r="F12" s="248" t="s">
        <v>242</v>
      </c>
      <c r="G12" s="155"/>
      <c r="H12" s="250"/>
      <c r="I12" s="149"/>
      <c r="J12" s="149"/>
      <c r="K12" s="149"/>
      <c r="L12" s="150"/>
      <c r="M12" s="151"/>
    </row>
    <row r="13" spans="1:13" ht="12" customHeight="1" x14ac:dyDescent="0.3">
      <c r="A13" s="154"/>
      <c r="B13" s="149"/>
      <c r="C13" s="149"/>
      <c r="D13" s="149"/>
      <c r="E13" s="149"/>
      <c r="F13" s="149"/>
      <c r="G13" s="149"/>
      <c r="H13" s="149"/>
      <c r="I13" s="149"/>
      <c r="J13" s="149"/>
      <c r="K13" s="149"/>
      <c r="L13" s="150"/>
      <c r="M13" s="151"/>
    </row>
    <row r="14" spans="1:13" x14ac:dyDescent="0.3">
      <c r="A14" s="154" t="s">
        <v>240</v>
      </c>
      <c r="B14" s="278" t="s">
        <v>241</v>
      </c>
      <c r="C14" s="278"/>
      <c r="D14" s="278"/>
      <c r="E14" s="278"/>
      <c r="F14" s="278"/>
      <c r="G14" s="278"/>
      <c r="H14" s="278"/>
      <c r="I14" s="278"/>
      <c r="J14" s="278"/>
      <c r="K14" s="278"/>
      <c r="L14" s="278"/>
      <c r="M14" s="151"/>
    </row>
    <row r="15" spans="1:13" ht="77.25" customHeight="1" x14ac:dyDescent="0.3">
      <c r="A15" s="154" t="s">
        <v>243</v>
      </c>
      <c r="B15" s="277" t="s">
        <v>244</v>
      </c>
      <c r="C15" s="277"/>
      <c r="D15" s="277"/>
      <c r="E15" s="277"/>
      <c r="F15" s="277"/>
      <c r="G15" s="277"/>
      <c r="H15" s="277"/>
      <c r="I15" s="277"/>
      <c r="J15" s="277"/>
      <c r="K15" s="277"/>
      <c r="L15" s="150"/>
      <c r="M15" s="151"/>
    </row>
    <row r="16" spans="1:13" ht="20.25" customHeight="1" x14ac:dyDescent="0.3">
      <c r="A16" s="154"/>
      <c r="B16" s="158"/>
      <c r="C16" s="158"/>
      <c r="D16" s="158"/>
      <c r="E16" s="158"/>
      <c r="F16" s="158"/>
      <c r="G16" s="158"/>
      <c r="H16" s="158"/>
      <c r="I16" s="158"/>
      <c r="J16" s="158"/>
      <c r="K16" s="158"/>
      <c r="L16" s="150"/>
      <c r="M16" s="151"/>
    </row>
    <row r="17" spans="1:13" x14ac:dyDescent="0.3">
      <c r="A17" s="154" t="s">
        <v>245</v>
      </c>
      <c r="B17" s="278" t="s">
        <v>246</v>
      </c>
      <c r="C17" s="278"/>
      <c r="D17" s="278"/>
      <c r="E17" s="278"/>
      <c r="F17" s="278"/>
      <c r="G17" s="278"/>
      <c r="H17" s="278"/>
      <c r="I17" s="278"/>
      <c r="J17" s="278"/>
      <c r="K17" s="278"/>
      <c r="L17" s="150"/>
      <c r="M17" s="151"/>
    </row>
    <row r="18" spans="1:13" ht="57" customHeight="1" x14ac:dyDescent="0.3">
      <c r="A18" s="154" t="s">
        <v>247</v>
      </c>
      <c r="B18" s="277" t="s">
        <v>248</v>
      </c>
      <c r="C18" s="277"/>
      <c r="D18" s="277"/>
      <c r="E18" s="277"/>
      <c r="F18" s="277"/>
      <c r="G18" s="277"/>
      <c r="H18" s="277"/>
      <c r="I18" s="277"/>
      <c r="J18" s="277"/>
      <c r="K18" s="277"/>
      <c r="L18" s="150"/>
      <c r="M18" s="151"/>
    </row>
    <row r="19" spans="1:13" ht="9.75" customHeight="1" x14ac:dyDescent="0.3">
      <c r="A19" s="154"/>
      <c r="B19" s="158"/>
      <c r="C19" s="158"/>
      <c r="D19" s="158"/>
      <c r="E19" s="158"/>
      <c r="F19" s="158"/>
      <c r="G19" s="158"/>
      <c r="H19" s="158"/>
      <c r="I19" s="158"/>
      <c r="J19" s="158"/>
      <c r="K19" s="158"/>
      <c r="L19" s="150"/>
      <c r="M19" s="151"/>
    </row>
    <row r="20" spans="1:13" x14ac:dyDescent="0.3">
      <c r="A20" s="280" t="s">
        <v>249</v>
      </c>
      <c r="B20" s="281"/>
      <c r="C20" s="281"/>
      <c r="D20" s="281"/>
      <c r="E20" s="281"/>
      <c r="F20" s="281"/>
      <c r="G20" s="281"/>
      <c r="H20" s="281"/>
      <c r="I20" s="281"/>
      <c r="J20" s="281"/>
      <c r="K20" s="281"/>
      <c r="L20" s="150"/>
      <c r="M20" s="151"/>
    </row>
    <row r="21" spans="1:13" ht="45" customHeight="1" x14ac:dyDescent="0.3">
      <c r="A21" s="282" t="s">
        <v>250</v>
      </c>
      <c r="B21" s="274"/>
      <c r="C21" s="274"/>
      <c r="D21" s="274"/>
      <c r="E21" s="274"/>
      <c r="F21" s="274"/>
      <c r="G21" s="274"/>
      <c r="H21" s="274"/>
      <c r="I21" s="274"/>
      <c r="J21" s="274"/>
      <c r="K21" s="274"/>
      <c r="L21" s="150"/>
      <c r="M21" s="151"/>
    </row>
    <row r="22" spans="1:13" ht="6" customHeight="1" x14ac:dyDescent="0.3">
      <c r="A22" s="159"/>
      <c r="B22" s="160"/>
      <c r="C22" s="160"/>
      <c r="D22" s="160"/>
      <c r="E22" s="160"/>
      <c r="F22" s="160"/>
      <c r="G22" s="160"/>
      <c r="H22" s="160"/>
      <c r="I22" s="160"/>
      <c r="J22" s="160"/>
      <c r="K22" s="160"/>
      <c r="L22" s="150"/>
      <c r="M22" s="151"/>
    </row>
    <row r="23" spans="1:13" x14ac:dyDescent="0.3">
      <c r="A23" s="154" t="s">
        <v>230</v>
      </c>
      <c r="B23" s="239" t="s">
        <v>251</v>
      </c>
      <c r="C23" s="239"/>
      <c r="D23" s="239"/>
      <c r="E23" s="239"/>
      <c r="F23" s="239"/>
      <c r="G23" s="239"/>
      <c r="H23" s="239"/>
      <c r="I23" s="239"/>
      <c r="J23" s="239"/>
      <c r="K23" s="239"/>
      <c r="L23" s="150"/>
      <c r="M23" s="151"/>
    </row>
    <row r="24" spans="1:13" x14ac:dyDescent="0.3">
      <c r="A24" s="148"/>
      <c r="B24" s="149"/>
      <c r="C24" s="239" t="s">
        <v>252</v>
      </c>
      <c r="D24" s="239"/>
      <c r="E24" s="239"/>
      <c r="F24" s="149"/>
      <c r="G24" s="149"/>
      <c r="H24" s="149"/>
      <c r="I24" s="149"/>
      <c r="J24" s="149"/>
      <c r="K24" s="149"/>
      <c r="L24" s="150"/>
      <c r="M24" s="151"/>
    </row>
    <row r="25" spans="1:13" x14ac:dyDescent="0.3">
      <c r="A25" s="148"/>
      <c r="B25" s="149"/>
      <c r="C25" s="239" t="s">
        <v>253</v>
      </c>
      <c r="D25" s="239"/>
      <c r="E25" s="239"/>
      <c r="F25" s="149"/>
      <c r="G25" s="149"/>
      <c r="H25" s="149"/>
      <c r="I25" s="149"/>
      <c r="J25" s="149"/>
      <c r="K25" s="149"/>
      <c r="L25" s="150"/>
      <c r="M25" s="151"/>
    </row>
    <row r="26" spans="1:13" x14ac:dyDescent="0.3">
      <c r="A26" s="148"/>
      <c r="B26" s="149"/>
      <c r="C26" s="239" t="s">
        <v>254</v>
      </c>
      <c r="D26" s="239"/>
      <c r="E26" s="239"/>
      <c r="F26" s="149"/>
      <c r="G26" s="149"/>
      <c r="H26" s="149"/>
      <c r="I26" s="149"/>
      <c r="J26" s="149"/>
      <c r="K26" s="149"/>
      <c r="L26" s="150"/>
      <c r="M26" s="151"/>
    </row>
    <row r="27" spans="1:13" x14ac:dyDescent="0.3">
      <c r="A27" s="148"/>
      <c r="B27" s="149"/>
      <c r="C27" s="239" t="s">
        <v>255</v>
      </c>
      <c r="D27" s="239"/>
      <c r="E27" s="239"/>
      <c r="F27" s="149"/>
      <c r="G27" s="149"/>
      <c r="H27" s="149"/>
      <c r="I27" s="149"/>
      <c r="J27" s="149"/>
      <c r="K27" s="149"/>
      <c r="L27" s="150"/>
      <c r="M27" s="151"/>
    </row>
    <row r="28" spans="1:13" ht="8.25" customHeight="1" x14ac:dyDescent="0.3">
      <c r="A28" s="148"/>
      <c r="B28" s="149"/>
      <c r="C28" s="239"/>
      <c r="D28" s="239"/>
      <c r="E28" s="239"/>
      <c r="F28" s="149"/>
      <c r="G28" s="149"/>
      <c r="H28" s="149"/>
      <c r="I28" s="149"/>
      <c r="J28" s="149"/>
      <c r="K28" s="149"/>
      <c r="L28" s="150"/>
      <c r="M28" s="151"/>
    </row>
    <row r="29" spans="1:13" x14ac:dyDescent="0.3">
      <c r="A29" s="154" t="s">
        <v>232</v>
      </c>
      <c r="B29" s="239" t="s">
        <v>256</v>
      </c>
      <c r="C29" s="239"/>
      <c r="D29" s="239"/>
      <c r="E29" s="239"/>
      <c r="F29" s="239"/>
      <c r="G29" s="239"/>
      <c r="H29" s="239"/>
      <c r="I29" s="239"/>
      <c r="J29" s="239"/>
      <c r="K29" s="239"/>
      <c r="L29" s="150"/>
      <c r="M29" s="151"/>
    </row>
    <row r="30" spans="1:13" ht="6.75" customHeight="1" x14ac:dyDescent="0.3">
      <c r="A30" s="154"/>
      <c r="B30" s="239"/>
      <c r="C30" s="239"/>
      <c r="D30" s="239"/>
      <c r="E30" s="239"/>
      <c r="F30" s="239"/>
      <c r="G30" s="239"/>
      <c r="H30" s="239"/>
      <c r="I30" s="239"/>
      <c r="J30" s="239"/>
      <c r="K30" s="239"/>
      <c r="L30" s="150"/>
      <c r="M30" s="151"/>
    </row>
    <row r="31" spans="1:13" ht="18.75" customHeight="1" x14ac:dyDescent="0.3">
      <c r="A31" s="154" t="s">
        <v>234</v>
      </c>
      <c r="B31" s="274" t="s">
        <v>257</v>
      </c>
      <c r="C31" s="274"/>
      <c r="D31" s="274"/>
      <c r="E31" s="274"/>
      <c r="F31" s="274"/>
      <c r="G31" s="274"/>
      <c r="H31" s="274"/>
      <c r="I31" s="274"/>
      <c r="J31" s="274"/>
      <c r="K31" s="274"/>
      <c r="L31" s="150"/>
      <c r="M31" s="151"/>
    </row>
    <row r="32" spans="1:13" ht="39.75" customHeight="1" x14ac:dyDescent="0.3">
      <c r="A32" s="161"/>
      <c r="B32" s="274"/>
      <c r="C32" s="274"/>
      <c r="D32" s="274"/>
      <c r="E32" s="274"/>
      <c r="F32" s="274"/>
      <c r="G32" s="274"/>
      <c r="H32" s="274"/>
      <c r="I32" s="274"/>
      <c r="J32" s="274"/>
      <c r="K32" s="274"/>
      <c r="L32" s="150"/>
      <c r="M32" s="151"/>
    </row>
    <row r="33" spans="1:13" x14ac:dyDescent="0.3">
      <c r="A33" s="271" t="s">
        <v>259</v>
      </c>
      <c r="B33" s="272"/>
      <c r="C33" s="272"/>
      <c r="D33" s="272"/>
      <c r="E33" s="272"/>
      <c r="F33" s="272"/>
      <c r="G33" s="272"/>
      <c r="H33" s="272"/>
      <c r="I33" s="272"/>
      <c r="J33" s="272"/>
      <c r="K33" s="272"/>
      <c r="L33" s="272"/>
      <c r="M33" s="273"/>
    </row>
    <row r="34" spans="1:13" x14ac:dyDescent="0.3">
      <c r="A34" s="271" t="s">
        <v>258</v>
      </c>
      <c r="B34" s="272"/>
      <c r="C34" s="272"/>
      <c r="D34" s="272"/>
      <c r="E34" s="272"/>
      <c r="F34" s="272"/>
      <c r="G34" s="272"/>
      <c r="H34" s="272"/>
      <c r="I34" s="272"/>
      <c r="J34" s="272"/>
      <c r="K34" s="272"/>
      <c r="L34" s="272"/>
      <c r="M34" s="273"/>
    </row>
    <row r="35" spans="1:13" x14ac:dyDescent="0.3">
      <c r="A35" s="154"/>
      <c r="B35" s="156"/>
      <c r="C35" s="156"/>
      <c r="D35" s="156"/>
      <c r="E35" s="156"/>
      <c r="F35" s="156"/>
      <c r="G35" s="156"/>
      <c r="H35" s="156"/>
      <c r="I35" s="156"/>
      <c r="J35" s="156"/>
      <c r="K35" s="156"/>
      <c r="L35" s="156"/>
      <c r="M35" s="157"/>
    </row>
  </sheetData>
  <dataConsolidate/>
  <mergeCells count="13">
    <mergeCell ref="A33:M33"/>
    <mergeCell ref="A34:M34"/>
    <mergeCell ref="B31:K32"/>
    <mergeCell ref="A2:D2"/>
    <mergeCell ref="B15:K15"/>
    <mergeCell ref="B17:K17"/>
    <mergeCell ref="B18:K18"/>
    <mergeCell ref="B8:E8"/>
    <mergeCell ref="B10:E10"/>
    <mergeCell ref="B12:E12"/>
    <mergeCell ref="B14:L14"/>
    <mergeCell ref="A20:K20"/>
    <mergeCell ref="A21:K21"/>
  </mergeCells>
  <pageMargins left="0.25" right="0.25"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T103"/>
  <sheetViews>
    <sheetView showGridLines="0" zoomScale="85" zoomScaleNormal="85" workbookViewId="0">
      <selection activeCell="I20" sqref="I20"/>
    </sheetView>
  </sheetViews>
  <sheetFormatPr defaultRowHeight="15.75" x14ac:dyDescent="0.25"/>
  <cols>
    <col min="1" max="1" width="5.140625" style="56" customWidth="1"/>
    <col min="2" max="2" width="94.85546875" style="56" customWidth="1"/>
    <col min="3" max="3" width="29.5703125" style="56" customWidth="1"/>
    <col min="4" max="4" width="13.7109375" style="56" customWidth="1"/>
    <col min="5" max="5" width="14.85546875" style="56" hidden="1" customWidth="1"/>
    <col min="6" max="6" width="29" style="56" customWidth="1"/>
    <col min="7" max="7" width="47.28515625" style="56" customWidth="1"/>
    <col min="8" max="8" width="14" style="105" customWidth="1"/>
    <col min="9" max="9" width="11.28515625" style="56" bestFit="1" customWidth="1"/>
    <col min="10" max="10" width="9.140625" style="56"/>
    <col min="11" max="11" width="11.140625" style="56" bestFit="1" customWidth="1"/>
    <col min="12" max="16384" width="9.140625" style="56"/>
  </cols>
  <sheetData>
    <row r="1" spans="1:20" ht="25.5" customHeight="1" x14ac:dyDescent="0.3">
      <c r="A1" s="53"/>
      <c r="B1" s="265" t="s">
        <v>260</v>
      </c>
      <c r="C1" s="165" t="s">
        <v>261</v>
      </c>
      <c r="D1" s="162" t="str">
        <f>'1. Treoracha '!F12</f>
        <v>20__/20__</v>
      </c>
      <c r="E1" s="163"/>
      <c r="F1" s="163"/>
      <c r="G1" s="133"/>
      <c r="H1" s="54"/>
      <c r="I1" s="55"/>
      <c r="J1" s="55"/>
    </row>
    <row r="2" spans="1:20" ht="26.25" customHeight="1" x14ac:dyDescent="0.25">
      <c r="A2" s="53"/>
      <c r="B2" s="168"/>
      <c r="C2" s="166" t="s">
        <v>262</v>
      </c>
      <c r="D2" s="137" t="str">
        <f>'1. Treoracha '!F8</f>
        <v>Scoil</v>
      </c>
      <c r="E2" s="137"/>
      <c r="F2" s="137"/>
      <c r="G2" s="164"/>
      <c r="H2" s="54"/>
      <c r="I2" s="57"/>
      <c r="J2" s="57"/>
    </row>
    <row r="3" spans="1:20" ht="29.25" customHeight="1" thickBot="1" x14ac:dyDescent="0.3">
      <c r="A3" s="53"/>
      <c r="B3" s="169"/>
      <c r="C3" s="167" t="s">
        <v>263</v>
      </c>
      <c r="D3" s="134" t="str">
        <f>'1. Treoracha '!F10</f>
        <v>12345G</v>
      </c>
      <c r="E3" s="135"/>
      <c r="F3" s="135"/>
      <c r="G3" s="136"/>
      <c r="H3" s="58"/>
      <c r="I3" s="53"/>
      <c r="J3" s="53"/>
    </row>
    <row r="4" spans="1:20" ht="16.5" thickBot="1" x14ac:dyDescent="0.3">
      <c r="A4" s="53"/>
      <c r="B4" s="62" t="s">
        <v>264</v>
      </c>
      <c r="C4" s="63"/>
      <c r="D4" s="63"/>
      <c r="E4" s="64" t="s">
        <v>17</v>
      </c>
      <c r="F4" s="64" t="s">
        <v>266</v>
      </c>
      <c r="G4" s="64" t="s">
        <v>267</v>
      </c>
      <c r="H4" s="60"/>
      <c r="I4" s="59"/>
      <c r="J4" s="59"/>
      <c r="K4" s="61"/>
      <c r="L4" s="61"/>
      <c r="M4" s="61"/>
      <c r="N4" s="61"/>
      <c r="O4" s="61"/>
      <c r="P4" s="61"/>
      <c r="Q4" s="61"/>
      <c r="R4" s="61"/>
      <c r="S4" s="61"/>
      <c r="T4" s="61"/>
    </row>
    <row r="5" spans="1:20" x14ac:dyDescent="0.25">
      <c r="A5" s="53"/>
      <c r="B5" s="65" t="s">
        <v>265</v>
      </c>
      <c r="C5" s="66"/>
      <c r="D5" s="24"/>
      <c r="E5" s="67">
        <f>IF(F5=0,0,IF(F5&lt;=60,60,F5))</f>
        <v>0</v>
      </c>
      <c r="F5" s="68">
        <v>0</v>
      </c>
      <c r="G5" s="234" t="str">
        <f>IF(E5-SUM($F$11:$F$32)&lt;&gt;$F$7,"False","Fíor")</f>
        <v>Fíor</v>
      </c>
      <c r="H5" s="36"/>
      <c r="I5" s="69"/>
      <c r="J5" s="53"/>
    </row>
    <row r="6" spans="1:20" x14ac:dyDescent="0.25">
      <c r="A6" s="53"/>
      <c r="B6" s="70"/>
      <c r="C6" s="66"/>
      <c r="D6" s="66"/>
      <c r="E6" s="71"/>
      <c r="F6" s="131"/>
      <c r="G6" s="72"/>
      <c r="H6" s="36"/>
      <c r="I6" s="53"/>
      <c r="J6" s="53"/>
    </row>
    <row r="7" spans="1:20" ht="33.75" hidden="1" customHeight="1" x14ac:dyDescent="0.25">
      <c r="A7" s="53"/>
      <c r="B7" s="65" t="s">
        <v>557</v>
      </c>
      <c r="C7" s="73"/>
      <c r="D7" s="66"/>
      <c r="E7" s="74">
        <f>IF(F7&lt;=60,60,F5)-F8</f>
        <v>60</v>
      </c>
      <c r="F7" s="132">
        <f>E5-F8</f>
        <v>0</v>
      </c>
      <c r="G7" s="75"/>
      <c r="H7" s="36"/>
      <c r="I7" s="53"/>
      <c r="J7" s="53"/>
    </row>
    <row r="8" spans="1:20" ht="15" customHeight="1" x14ac:dyDescent="0.25">
      <c r="A8" s="53"/>
      <c r="B8" s="251" t="s">
        <v>268</v>
      </c>
      <c r="C8" s="73"/>
      <c r="D8" s="66"/>
      <c r="E8" s="71"/>
      <c r="F8" s="139">
        <v>0</v>
      </c>
      <c r="G8" s="142" t="str">
        <f>IF(SUM($F$11:$F$32)&lt;&gt;$F$8,"False","")</f>
        <v/>
      </c>
      <c r="H8" s="283"/>
      <c r="I8" s="53"/>
      <c r="J8" s="53"/>
    </row>
    <row r="9" spans="1:20" ht="19.5" hidden="1" customHeight="1" x14ac:dyDescent="0.25">
      <c r="A9" s="53"/>
      <c r="B9" s="76" t="str">
        <f>IF(F8=0,"Below highlighted in Yellow to be completed in respect of Pupils in Special Schools/Special Classes","Where Pupils in a Mainstream school are enrolled in a Special Class please input the number of Pupils below highlighted Yellow as appropriate")</f>
        <v>Below highlighted in Yellow to be completed in respect of Pupils in Special Schools/Special Classes</v>
      </c>
      <c r="C9" s="73"/>
      <c r="D9" s="66"/>
      <c r="E9" s="71"/>
      <c r="F9" s="77"/>
      <c r="G9" s="78"/>
      <c r="H9" s="283"/>
      <c r="I9" s="53"/>
      <c r="J9" s="53"/>
    </row>
    <row r="10" spans="1:20" x14ac:dyDescent="0.25">
      <c r="A10" s="53"/>
      <c r="B10" s="65"/>
      <c r="C10" s="73"/>
      <c r="D10" s="66"/>
      <c r="E10" s="71"/>
      <c r="F10" s="77"/>
      <c r="G10" s="78"/>
      <c r="H10" s="36"/>
      <c r="I10" s="53"/>
      <c r="J10" s="53"/>
    </row>
    <row r="11" spans="1:20" x14ac:dyDescent="0.25">
      <c r="A11" s="53"/>
      <c r="B11" s="287" t="s">
        <v>269</v>
      </c>
      <c r="C11" s="288"/>
      <c r="D11" s="66"/>
      <c r="E11" s="71"/>
      <c r="F11" s="68">
        <v>0</v>
      </c>
      <c r="G11" s="37"/>
      <c r="H11" s="36"/>
      <c r="I11" s="53"/>
      <c r="J11" s="53"/>
    </row>
    <row r="12" spans="1:20" x14ac:dyDescent="0.25">
      <c r="A12" s="53"/>
      <c r="B12" s="287" t="s">
        <v>270</v>
      </c>
      <c r="C12" s="288"/>
      <c r="D12" s="66"/>
      <c r="E12" s="71"/>
      <c r="F12" s="68">
        <v>0</v>
      </c>
      <c r="G12" s="37"/>
      <c r="H12" s="36"/>
      <c r="I12" s="53"/>
      <c r="J12" s="53"/>
    </row>
    <row r="13" spans="1:20" x14ac:dyDescent="0.25">
      <c r="A13" s="53"/>
      <c r="B13" s="287" t="s">
        <v>271</v>
      </c>
      <c r="C13" s="288"/>
      <c r="D13" s="66"/>
      <c r="E13" s="71"/>
      <c r="F13" s="68">
        <v>0</v>
      </c>
      <c r="G13" s="37"/>
      <c r="H13" s="36"/>
      <c r="I13" s="53"/>
      <c r="J13" s="53"/>
    </row>
    <row r="14" spans="1:20" x14ac:dyDescent="0.25">
      <c r="A14" s="53"/>
      <c r="B14" s="287" t="s">
        <v>272</v>
      </c>
      <c r="C14" s="288"/>
      <c r="D14" s="66"/>
      <c r="E14" s="71"/>
      <c r="F14" s="68">
        <v>0</v>
      </c>
      <c r="G14" s="37"/>
      <c r="H14" s="36"/>
      <c r="I14" s="53"/>
      <c r="J14" s="53"/>
    </row>
    <row r="15" spans="1:20" x14ac:dyDescent="0.25">
      <c r="A15" s="53"/>
      <c r="B15" s="287" t="s">
        <v>273</v>
      </c>
      <c r="C15" s="288"/>
      <c r="D15" s="66"/>
      <c r="E15" s="71"/>
      <c r="F15" s="68">
        <v>0</v>
      </c>
      <c r="G15" s="37"/>
      <c r="H15" s="36"/>
      <c r="I15" s="53"/>
      <c r="J15" s="53"/>
    </row>
    <row r="16" spans="1:20" x14ac:dyDescent="0.25">
      <c r="A16" s="53"/>
      <c r="B16" s="287" t="s">
        <v>274</v>
      </c>
      <c r="C16" s="288"/>
      <c r="D16" s="66"/>
      <c r="E16" s="71"/>
      <c r="F16" s="68">
        <v>0</v>
      </c>
      <c r="G16" s="37"/>
      <c r="H16" s="36"/>
      <c r="I16" s="53"/>
      <c r="J16" s="53"/>
    </row>
    <row r="17" spans="1:10" x14ac:dyDescent="0.25">
      <c r="A17" s="53"/>
      <c r="B17" s="287" t="s">
        <v>275</v>
      </c>
      <c r="C17" s="288"/>
      <c r="D17" s="66"/>
      <c r="E17" s="71"/>
      <c r="F17" s="68">
        <v>0</v>
      </c>
      <c r="G17" s="37"/>
      <c r="H17" s="36"/>
      <c r="I17" s="53"/>
      <c r="J17" s="53"/>
    </row>
    <row r="18" spans="1:10" x14ac:dyDescent="0.25">
      <c r="A18" s="53"/>
      <c r="B18" s="287" t="s">
        <v>276</v>
      </c>
      <c r="C18" s="288"/>
      <c r="D18" s="66"/>
      <c r="E18" s="71"/>
      <c r="F18" s="68">
        <v>0</v>
      </c>
      <c r="G18" s="37"/>
      <c r="H18" s="36"/>
      <c r="I18" s="53"/>
      <c r="J18" s="53"/>
    </row>
    <row r="19" spans="1:10" x14ac:dyDescent="0.25">
      <c r="A19" s="53"/>
      <c r="B19" s="287" t="s">
        <v>277</v>
      </c>
      <c r="C19" s="288"/>
      <c r="D19" s="66"/>
      <c r="E19" s="71"/>
      <c r="F19" s="68">
        <v>0</v>
      </c>
      <c r="G19" s="37"/>
      <c r="H19" s="36"/>
      <c r="I19" s="53"/>
      <c r="J19" s="53"/>
    </row>
    <row r="20" spans="1:10" x14ac:dyDescent="0.25">
      <c r="A20" s="53"/>
      <c r="B20" s="287" t="s">
        <v>278</v>
      </c>
      <c r="C20" s="288"/>
      <c r="D20" s="66"/>
      <c r="E20" s="71"/>
      <c r="F20" s="68">
        <v>0</v>
      </c>
      <c r="G20" s="37"/>
      <c r="H20" s="36"/>
      <c r="I20" s="53"/>
      <c r="J20" s="53"/>
    </row>
    <row r="21" spans="1:10" x14ac:dyDescent="0.25">
      <c r="A21" s="53"/>
      <c r="B21" s="287" t="s">
        <v>279</v>
      </c>
      <c r="C21" s="288"/>
      <c r="D21" s="66"/>
      <c r="E21" s="71"/>
      <c r="F21" s="68">
        <v>0</v>
      </c>
      <c r="G21" s="37"/>
      <c r="H21" s="36"/>
      <c r="I21" s="53"/>
      <c r="J21" s="53"/>
    </row>
    <row r="22" spans="1:10" x14ac:dyDescent="0.25">
      <c r="A22" s="53"/>
      <c r="B22" s="287" t="s">
        <v>280</v>
      </c>
      <c r="C22" s="288"/>
      <c r="D22" s="66"/>
      <c r="E22" s="71"/>
      <c r="F22" s="68">
        <v>0</v>
      </c>
      <c r="G22" s="37"/>
      <c r="H22" s="36"/>
      <c r="I22" s="53"/>
      <c r="J22" s="53"/>
    </row>
    <row r="23" spans="1:10" x14ac:dyDescent="0.25">
      <c r="A23" s="53"/>
      <c r="B23" s="287" t="s">
        <v>281</v>
      </c>
      <c r="C23" s="288"/>
      <c r="D23" s="66"/>
      <c r="E23" s="71"/>
      <c r="F23" s="68">
        <v>0</v>
      </c>
      <c r="G23" s="37"/>
      <c r="H23" s="36"/>
      <c r="I23" s="53"/>
      <c r="J23" s="53"/>
    </row>
    <row r="24" spans="1:10" x14ac:dyDescent="0.25">
      <c r="A24" s="53"/>
      <c r="B24" s="287" t="s">
        <v>282</v>
      </c>
      <c r="C24" s="288"/>
      <c r="D24" s="66"/>
      <c r="E24" s="71"/>
      <c r="F24" s="68">
        <v>0</v>
      </c>
      <c r="G24" s="37"/>
      <c r="H24" s="36"/>
      <c r="I24" s="53"/>
      <c r="J24" s="53"/>
    </row>
    <row r="25" spans="1:10" x14ac:dyDescent="0.25">
      <c r="A25" s="53"/>
      <c r="B25" s="287" t="s">
        <v>283</v>
      </c>
      <c r="C25" s="288"/>
      <c r="D25" s="66"/>
      <c r="E25" s="71"/>
      <c r="F25" s="68">
        <v>0</v>
      </c>
      <c r="G25" s="37"/>
      <c r="H25" s="36"/>
      <c r="I25" s="53"/>
      <c r="J25" s="53"/>
    </row>
    <row r="26" spans="1:10" x14ac:dyDescent="0.25">
      <c r="A26" s="53"/>
      <c r="B26" s="287" t="s">
        <v>284</v>
      </c>
      <c r="C26" s="288"/>
      <c r="D26" s="66"/>
      <c r="E26" s="71"/>
      <c r="F26" s="68">
        <v>0</v>
      </c>
      <c r="G26" s="37"/>
      <c r="H26" s="36"/>
      <c r="I26" s="53"/>
      <c r="J26" s="53"/>
    </row>
    <row r="27" spans="1:10" x14ac:dyDescent="0.25">
      <c r="A27" s="53"/>
      <c r="B27" s="287" t="s">
        <v>285</v>
      </c>
      <c r="C27" s="288"/>
      <c r="D27" s="66"/>
      <c r="E27" s="71"/>
      <c r="F27" s="68">
        <v>0</v>
      </c>
      <c r="G27" s="37"/>
      <c r="H27" s="36"/>
      <c r="I27" s="53"/>
      <c r="J27" s="53"/>
    </row>
    <row r="28" spans="1:10" x14ac:dyDescent="0.25">
      <c r="A28" s="53"/>
      <c r="B28" s="287" t="s">
        <v>286</v>
      </c>
      <c r="C28" s="288"/>
      <c r="D28" s="66"/>
      <c r="E28" s="71"/>
      <c r="F28" s="68">
        <v>0</v>
      </c>
      <c r="G28" s="37"/>
      <c r="H28" s="36"/>
      <c r="I28" s="53"/>
      <c r="J28" s="53"/>
    </row>
    <row r="29" spans="1:10" x14ac:dyDescent="0.25">
      <c r="A29" s="53"/>
      <c r="B29" s="287" t="s">
        <v>287</v>
      </c>
      <c r="C29" s="288"/>
      <c r="D29" s="66"/>
      <c r="E29" s="71"/>
      <c r="F29" s="68">
        <v>0</v>
      </c>
      <c r="G29" s="37"/>
      <c r="H29" s="36"/>
      <c r="I29" s="53"/>
      <c r="J29" s="53"/>
    </row>
    <row r="30" spans="1:10" x14ac:dyDescent="0.25">
      <c r="A30" s="53"/>
      <c r="B30" s="293" t="s">
        <v>288</v>
      </c>
      <c r="C30" s="288"/>
      <c r="D30" s="66"/>
      <c r="E30" s="71"/>
      <c r="F30" s="68">
        <v>0</v>
      </c>
      <c r="G30" s="37"/>
      <c r="H30" s="36"/>
      <c r="I30" s="53"/>
      <c r="J30" s="53"/>
    </row>
    <row r="31" spans="1:10" x14ac:dyDescent="0.25">
      <c r="A31" s="53"/>
      <c r="B31" s="241" t="s">
        <v>289</v>
      </c>
      <c r="C31" s="242"/>
      <c r="D31" s="66"/>
      <c r="E31" s="71"/>
      <c r="F31" s="68">
        <v>0</v>
      </c>
      <c r="G31" s="37"/>
      <c r="H31" s="36"/>
      <c r="I31" s="53"/>
      <c r="J31" s="53"/>
    </row>
    <row r="32" spans="1:10" x14ac:dyDescent="0.25">
      <c r="A32" s="53"/>
      <c r="B32" s="291" t="s">
        <v>290</v>
      </c>
      <c r="C32" s="292"/>
      <c r="D32" s="140"/>
      <c r="E32" s="81"/>
      <c r="F32" s="141">
        <v>0</v>
      </c>
      <c r="G32" s="143"/>
      <c r="H32" s="36"/>
      <c r="I32" s="53"/>
      <c r="J32" s="53"/>
    </row>
    <row r="33" spans="1:10" x14ac:dyDescent="0.25">
      <c r="A33" s="53"/>
      <c r="B33" s="65"/>
      <c r="E33" s="81"/>
      <c r="F33" s="77"/>
      <c r="G33" s="37"/>
      <c r="H33" s="36"/>
      <c r="I33" s="53"/>
      <c r="J33" s="53"/>
    </row>
    <row r="34" spans="1:10" x14ac:dyDescent="0.25">
      <c r="A34" s="53"/>
      <c r="B34" s="233" t="s">
        <v>291</v>
      </c>
      <c r="C34" s="289" t="s">
        <v>294</v>
      </c>
      <c r="D34" s="290"/>
      <c r="E34" s="212"/>
      <c r="F34" s="131"/>
      <c r="G34" s="37"/>
      <c r="H34" s="36"/>
      <c r="I34" s="53"/>
      <c r="J34" s="53"/>
    </row>
    <row r="35" spans="1:10" ht="16.5" thickBot="1" x14ac:dyDescent="0.3">
      <c r="A35" s="53"/>
      <c r="B35" s="65" t="s">
        <v>292</v>
      </c>
      <c r="C35" s="73"/>
      <c r="D35" s="66"/>
      <c r="E35" s="71"/>
      <c r="F35" s="80">
        <v>0</v>
      </c>
      <c r="G35" s="37" t="s">
        <v>293</v>
      </c>
      <c r="H35" s="36"/>
      <c r="I35" s="53"/>
      <c r="J35" s="53"/>
    </row>
    <row r="36" spans="1:10" ht="16.5" thickBot="1" x14ac:dyDescent="0.3">
      <c r="A36" s="53"/>
      <c r="B36" s="65" t="s">
        <v>297</v>
      </c>
      <c r="C36" s="184" t="s">
        <v>562</v>
      </c>
      <c r="D36" s="66"/>
      <c r="E36" s="79">
        <f>IF(F5=0,0,IF(F37&gt;0,0,IF(F5&lt;=60,60,IF(F5&gt;500,500,IF(F5&gt;60,F5,IF(F5&lt;500,F5))))))</f>
        <v>0</v>
      </c>
      <c r="F36" s="214">
        <f>IF(F37=0,E36,IF(F37&gt;0,0))</f>
        <v>0</v>
      </c>
      <c r="G36" s="25" t="s">
        <v>295</v>
      </c>
      <c r="H36" s="36"/>
      <c r="I36" s="53"/>
      <c r="J36" s="53"/>
    </row>
    <row r="37" spans="1:10" ht="16.5" thickBot="1" x14ac:dyDescent="0.3">
      <c r="A37" s="53"/>
      <c r="B37" s="65" t="s">
        <v>300</v>
      </c>
      <c r="C37" s="184" t="s">
        <v>562</v>
      </c>
      <c r="D37" s="66"/>
      <c r="E37" s="79">
        <f>IF(F37&gt;16,16,IF(F37&lt;=16,F37))</f>
        <v>0</v>
      </c>
      <c r="F37" s="68">
        <v>0</v>
      </c>
      <c r="G37" s="37" t="s">
        <v>296</v>
      </c>
      <c r="H37" s="36"/>
      <c r="I37" s="53"/>
      <c r="J37" s="53"/>
    </row>
    <row r="38" spans="1:10" ht="16.5" thickBot="1" x14ac:dyDescent="0.3">
      <c r="A38" s="53"/>
      <c r="B38" s="65" t="s">
        <v>299</v>
      </c>
      <c r="C38" s="213" t="s">
        <v>560</v>
      </c>
      <c r="D38" s="66"/>
      <c r="E38" s="79">
        <f>IF(F5=0,0,IF(F5&lt;=60,60,IF(F5&gt;60,F5)))</f>
        <v>0</v>
      </c>
      <c r="F38" s="214">
        <f>E38</f>
        <v>0</v>
      </c>
      <c r="G38" s="25" t="s">
        <v>303</v>
      </c>
      <c r="H38" s="36"/>
      <c r="I38" s="53"/>
      <c r="J38" s="53"/>
    </row>
    <row r="39" spans="1:10" x14ac:dyDescent="0.25">
      <c r="A39" s="53"/>
      <c r="B39" s="252" t="s">
        <v>302</v>
      </c>
      <c r="C39" s="184" t="s">
        <v>560</v>
      </c>
      <c r="D39" s="66"/>
      <c r="E39" s="79">
        <f>IF(F39=0,0,IF(F39&lt;=60,60,IF(F39&gt;60,F39)))</f>
        <v>0</v>
      </c>
      <c r="F39" s="68">
        <v>0</v>
      </c>
      <c r="G39" s="25" t="s">
        <v>304</v>
      </c>
      <c r="H39" s="36"/>
      <c r="I39" s="53"/>
      <c r="J39" s="53"/>
    </row>
    <row r="40" spans="1:10" x14ac:dyDescent="0.25">
      <c r="A40" s="53"/>
      <c r="B40" s="65" t="s">
        <v>305</v>
      </c>
      <c r="C40" s="73"/>
      <c r="D40" s="66"/>
      <c r="E40" s="79">
        <f>F5-F8</f>
        <v>0</v>
      </c>
      <c r="F40" s="80">
        <v>0</v>
      </c>
      <c r="G40" s="37" t="s">
        <v>306</v>
      </c>
      <c r="H40" s="36"/>
      <c r="I40" s="53"/>
      <c r="J40" s="53"/>
    </row>
    <row r="41" spans="1:10" x14ac:dyDescent="0.25">
      <c r="A41" s="53"/>
      <c r="B41" s="65" t="s">
        <v>307</v>
      </c>
      <c r="C41" s="73"/>
      <c r="D41" s="66"/>
      <c r="E41" s="71"/>
      <c r="F41" s="80">
        <v>0</v>
      </c>
      <c r="G41" s="37" t="s">
        <v>306</v>
      </c>
      <c r="H41" s="36"/>
      <c r="I41" s="53"/>
      <c r="J41" s="53"/>
    </row>
    <row r="42" spans="1:10" ht="16.5" thickBot="1" x14ac:dyDescent="0.3">
      <c r="A42" s="53"/>
      <c r="B42" s="222" t="s">
        <v>309</v>
      </c>
      <c r="C42" s="73"/>
      <c r="D42" s="66"/>
      <c r="E42" s="71"/>
      <c r="F42" s="80">
        <v>0</v>
      </c>
      <c r="G42" s="37" t="s">
        <v>293</v>
      </c>
      <c r="H42" s="36"/>
      <c r="I42" s="53"/>
      <c r="J42" s="53"/>
    </row>
    <row r="43" spans="1:10" ht="16.5" thickBot="1" x14ac:dyDescent="0.3">
      <c r="A43" s="53"/>
      <c r="B43" s="65" t="s">
        <v>308</v>
      </c>
      <c r="C43" s="73"/>
      <c r="D43" s="66"/>
      <c r="E43" s="71"/>
      <c r="F43" s="185">
        <f>MAX(140,F5*5.1)</f>
        <v>140</v>
      </c>
      <c r="G43" s="37"/>
      <c r="H43" s="36"/>
      <c r="I43" s="53"/>
      <c r="J43" s="53"/>
    </row>
    <row r="44" spans="1:10" x14ac:dyDescent="0.25">
      <c r="A44" s="53"/>
      <c r="B44" s="65"/>
      <c r="C44" s="73"/>
      <c r="D44" s="66"/>
      <c r="E44" s="71" t="s">
        <v>182</v>
      </c>
      <c r="F44" s="77"/>
      <c r="G44" s="37"/>
      <c r="H44" s="36"/>
      <c r="I44" s="53"/>
      <c r="J44" s="53"/>
    </row>
    <row r="45" spans="1:10" x14ac:dyDescent="0.25">
      <c r="A45" s="53"/>
      <c r="B45" s="233" t="s">
        <v>310</v>
      </c>
      <c r="C45" s="73"/>
      <c r="D45" s="66"/>
      <c r="E45" s="71" t="s">
        <v>560</v>
      </c>
      <c r="F45" s="77"/>
      <c r="G45" s="37"/>
      <c r="H45" s="36"/>
      <c r="I45" s="53"/>
      <c r="J45" s="53"/>
    </row>
    <row r="46" spans="1:10" x14ac:dyDescent="0.25">
      <c r="A46" s="53"/>
      <c r="B46" s="65" t="s">
        <v>318</v>
      </c>
      <c r="C46" s="73"/>
      <c r="D46" s="66"/>
      <c r="E46" s="71"/>
      <c r="F46" s="68">
        <v>0</v>
      </c>
      <c r="G46" s="37" t="s">
        <v>321</v>
      </c>
      <c r="H46" s="36"/>
      <c r="I46" s="53"/>
      <c r="J46" s="53"/>
    </row>
    <row r="47" spans="1:10" x14ac:dyDescent="0.25">
      <c r="A47" s="53"/>
      <c r="B47" s="65" t="s">
        <v>320</v>
      </c>
      <c r="C47" s="73"/>
      <c r="D47" s="66"/>
      <c r="E47" s="71" t="s">
        <v>561</v>
      </c>
      <c r="F47" s="68">
        <v>0</v>
      </c>
      <c r="G47" s="37" t="s">
        <v>311</v>
      </c>
      <c r="H47" s="36"/>
      <c r="I47" s="53"/>
      <c r="J47" s="53"/>
    </row>
    <row r="48" spans="1:10" x14ac:dyDescent="0.25">
      <c r="A48" s="53"/>
      <c r="B48" s="65" t="s">
        <v>312</v>
      </c>
      <c r="C48" s="73"/>
      <c r="D48" s="66"/>
      <c r="E48" s="71" t="s">
        <v>562</v>
      </c>
      <c r="F48" s="68">
        <v>0</v>
      </c>
      <c r="G48" s="37" t="s">
        <v>313</v>
      </c>
      <c r="H48" s="36"/>
      <c r="I48" s="53"/>
      <c r="J48" s="53"/>
    </row>
    <row r="49" spans="1:10" ht="16.5" thickBot="1" x14ac:dyDescent="0.3">
      <c r="A49" s="53"/>
      <c r="B49" s="65"/>
      <c r="C49" s="73"/>
      <c r="D49" s="66"/>
      <c r="E49" s="81"/>
      <c r="F49" s="77"/>
      <c r="G49" s="37"/>
      <c r="H49" s="36"/>
      <c r="I49" s="53"/>
      <c r="J49" s="53"/>
    </row>
    <row r="50" spans="1:10" ht="16.5" thickBot="1" x14ac:dyDescent="0.3">
      <c r="A50" s="53"/>
      <c r="B50" s="284" t="s">
        <v>314</v>
      </c>
      <c r="C50" s="285"/>
      <c r="D50" s="285"/>
      <c r="E50" s="285"/>
      <c r="F50" s="285"/>
      <c r="G50" s="286"/>
      <c r="H50" s="53"/>
      <c r="I50" s="53"/>
      <c r="J50" s="53"/>
    </row>
    <row r="51" spans="1:10" ht="16.5" thickBot="1" x14ac:dyDescent="0.3">
      <c r="A51" s="53"/>
      <c r="B51" s="82"/>
      <c r="C51" s="83"/>
      <c r="D51" s="84"/>
      <c r="E51" s="85"/>
      <c r="F51" s="86"/>
      <c r="G51" s="86"/>
      <c r="H51" s="87"/>
      <c r="I51" s="53"/>
      <c r="J51" s="53"/>
    </row>
    <row r="52" spans="1:10" ht="16.5" thickBot="1" x14ac:dyDescent="0.3">
      <c r="A52" s="53"/>
      <c r="B52" s="253" t="s">
        <v>315</v>
      </c>
      <c r="C52" s="88"/>
      <c r="D52" s="88"/>
      <c r="E52" s="88"/>
      <c r="F52" s="89" t="s">
        <v>558</v>
      </c>
      <c r="G52" s="90" t="s">
        <v>5</v>
      </c>
      <c r="H52" s="91" t="s">
        <v>5</v>
      </c>
      <c r="I52" s="53"/>
    </row>
    <row r="53" spans="1:10" ht="21" customHeight="1" x14ac:dyDescent="0.25">
      <c r="A53" s="53"/>
      <c r="B53" s="252" t="s">
        <v>559</v>
      </c>
      <c r="C53" s="92"/>
      <c r="D53" s="92"/>
      <c r="E53" s="92"/>
      <c r="F53" s="93">
        <v>183</v>
      </c>
      <c r="G53" s="94">
        <f>MAX(0,F53*F7)</f>
        <v>0</v>
      </c>
      <c r="H53" s="95"/>
      <c r="I53" s="53"/>
    </row>
    <row r="54" spans="1:10" x14ac:dyDescent="0.25">
      <c r="A54" s="53"/>
      <c r="B54" s="65" t="s">
        <v>269</v>
      </c>
      <c r="C54" s="66"/>
      <c r="D54" s="66"/>
      <c r="E54" s="66"/>
      <c r="F54" s="93">
        <v>881</v>
      </c>
      <c r="G54" s="96">
        <f t="shared" ref="G54:G75" si="0">F54*F11</f>
        <v>0</v>
      </c>
      <c r="H54" s="97"/>
      <c r="I54" s="53"/>
    </row>
    <row r="55" spans="1:10" x14ac:dyDescent="0.25">
      <c r="A55" s="53"/>
      <c r="B55" s="65" t="s">
        <v>270</v>
      </c>
      <c r="C55" s="66"/>
      <c r="D55" s="66"/>
      <c r="E55" s="66"/>
      <c r="F55" s="93">
        <v>881</v>
      </c>
      <c r="G55" s="96">
        <f t="shared" si="0"/>
        <v>0</v>
      </c>
      <c r="H55" s="97"/>
      <c r="I55" s="53"/>
    </row>
    <row r="56" spans="1:10" ht="17.25" customHeight="1" x14ac:dyDescent="0.25">
      <c r="A56" s="53"/>
      <c r="B56" s="65" t="s">
        <v>271</v>
      </c>
      <c r="C56" s="98"/>
      <c r="D56" s="98"/>
      <c r="E56" s="98"/>
      <c r="F56" s="93">
        <v>903</v>
      </c>
      <c r="G56" s="96">
        <f t="shared" si="0"/>
        <v>0</v>
      </c>
      <c r="H56" s="97"/>
      <c r="I56" s="53"/>
    </row>
    <row r="57" spans="1:10" x14ac:dyDescent="0.25">
      <c r="A57" s="53"/>
      <c r="B57" s="65" t="s">
        <v>272</v>
      </c>
      <c r="C57" s="66"/>
      <c r="D57" s="66"/>
      <c r="E57" s="66"/>
      <c r="F57" s="93">
        <v>469</v>
      </c>
      <c r="G57" s="96">
        <f t="shared" si="0"/>
        <v>0</v>
      </c>
      <c r="H57" s="97"/>
      <c r="I57" s="53"/>
    </row>
    <row r="58" spans="1:10" x14ac:dyDescent="0.25">
      <c r="A58" s="53"/>
      <c r="B58" s="65" t="s">
        <v>273</v>
      </c>
      <c r="C58" s="66"/>
      <c r="D58" s="66"/>
      <c r="E58" s="66"/>
      <c r="F58" s="93">
        <v>699</v>
      </c>
      <c r="G58" s="96">
        <f t="shared" si="0"/>
        <v>0</v>
      </c>
      <c r="H58" s="97"/>
      <c r="I58" s="53"/>
    </row>
    <row r="59" spans="1:10" x14ac:dyDescent="0.25">
      <c r="A59" s="53"/>
      <c r="B59" s="65" t="s">
        <v>274</v>
      </c>
      <c r="C59" s="66"/>
      <c r="D59" s="66"/>
      <c r="E59" s="66"/>
      <c r="F59" s="93">
        <v>585</v>
      </c>
      <c r="G59" s="96">
        <f t="shared" si="0"/>
        <v>0</v>
      </c>
      <c r="H59" s="97"/>
      <c r="I59" s="53"/>
    </row>
    <row r="60" spans="1:10" x14ac:dyDescent="0.25">
      <c r="A60" s="53"/>
      <c r="B60" s="65" t="s">
        <v>275</v>
      </c>
      <c r="C60" s="66"/>
      <c r="D60" s="66"/>
      <c r="E60" s="66"/>
      <c r="F60" s="93">
        <v>881</v>
      </c>
      <c r="G60" s="96">
        <f t="shared" si="0"/>
        <v>0</v>
      </c>
      <c r="H60" s="97"/>
      <c r="I60" s="53"/>
    </row>
    <row r="61" spans="1:10" x14ac:dyDescent="0.25">
      <c r="A61" s="53"/>
      <c r="B61" s="65" t="s">
        <v>276</v>
      </c>
      <c r="C61" s="66"/>
      <c r="D61" s="66"/>
      <c r="E61" s="66"/>
      <c r="F61" s="93">
        <v>881</v>
      </c>
      <c r="G61" s="96">
        <f t="shared" si="0"/>
        <v>0</v>
      </c>
      <c r="H61" s="97"/>
      <c r="I61" s="53"/>
    </row>
    <row r="62" spans="1:10" x14ac:dyDescent="0.25">
      <c r="A62" s="53"/>
      <c r="B62" s="65" t="s">
        <v>277</v>
      </c>
      <c r="C62" s="66"/>
      <c r="D62" s="66"/>
      <c r="E62" s="66"/>
      <c r="F62" s="93">
        <v>903</v>
      </c>
      <c r="G62" s="96">
        <f t="shared" si="0"/>
        <v>0</v>
      </c>
      <c r="H62" s="97"/>
      <c r="I62" s="53"/>
    </row>
    <row r="63" spans="1:10" x14ac:dyDescent="0.25">
      <c r="A63" s="53"/>
      <c r="B63" s="65" t="s">
        <v>278</v>
      </c>
      <c r="C63" s="66"/>
      <c r="D63" s="66"/>
      <c r="E63" s="66"/>
      <c r="F63" s="93">
        <v>469</v>
      </c>
      <c r="G63" s="96">
        <f t="shared" si="0"/>
        <v>0</v>
      </c>
      <c r="H63" s="97"/>
      <c r="I63" s="53"/>
    </row>
    <row r="64" spans="1:10" x14ac:dyDescent="0.25">
      <c r="A64" s="53"/>
      <c r="B64" s="65" t="s">
        <v>279</v>
      </c>
      <c r="C64" s="66"/>
      <c r="D64" s="66"/>
      <c r="E64" s="66"/>
      <c r="F64" s="93">
        <v>699</v>
      </c>
      <c r="G64" s="96">
        <f t="shared" si="0"/>
        <v>0</v>
      </c>
      <c r="H64" s="97"/>
      <c r="I64" s="53"/>
    </row>
    <row r="65" spans="1:9" x14ac:dyDescent="0.25">
      <c r="A65" s="53"/>
      <c r="B65" s="65" t="s">
        <v>280</v>
      </c>
      <c r="C65" s="66"/>
      <c r="D65" s="66"/>
      <c r="E65" s="66"/>
      <c r="F65" s="93">
        <v>585</v>
      </c>
      <c r="G65" s="96">
        <f t="shared" si="0"/>
        <v>0</v>
      </c>
      <c r="H65" s="97"/>
      <c r="I65" s="53"/>
    </row>
    <row r="66" spans="1:9" x14ac:dyDescent="0.25">
      <c r="A66" s="53"/>
      <c r="B66" s="65" t="s">
        <v>281</v>
      </c>
      <c r="C66" s="66"/>
      <c r="D66" s="66"/>
      <c r="E66" s="66"/>
      <c r="F66" s="93">
        <v>881</v>
      </c>
      <c r="G66" s="96">
        <f t="shared" si="0"/>
        <v>0</v>
      </c>
      <c r="H66" s="97"/>
      <c r="I66" s="53"/>
    </row>
    <row r="67" spans="1:9" x14ac:dyDescent="0.25">
      <c r="A67" s="53"/>
      <c r="B67" s="65" t="s">
        <v>282</v>
      </c>
      <c r="C67" s="66"/>
      <c r="D67" s="66"/>
      <c r="E67" s="66"/>
      <c r="F67" s="93">
        <v>881</v>
      </c>
      <c r="G67" s="96">
        <f t="shared" si="0"/>
        <v>0</v>
      </c>
      <c r="H67" s="97"/>
      <c r="I67" s="53"/>
    </row>
    <row r="68" spans="1:9" x14ac:dyDescent="0.25">
      <c r="A68" s="53"/>
      <c r="B68" s="65" t="s">
        <v>283</v>
      </c>
      <c r="C68" s="66"/>
      <c r="D68" s="66"/>
      <c r="E68" s="66"/>
      <c r="F68" s="93">
        <v>903</v>
      </c>
      <c r="G68" s="96">
        <f t="shared" si="0"/>
        <v>0</v>
      </c>
      <c r="H68" s="97"/>
      <c r="I68" s="53"/>
    </row>
    <row r="69" spans="1:9" x14ac:dyDescent="0.25">
      <c r="A69" s="53"/>
      <c r="B69" s="65" t="s">
        <v>284</v>
      </c>
      <c r="C69" s="66"/>
      <c r="D69" s="66"/>
      <c r="E69" s="66"/>
      <c r="F69" s="93">
        <v>881</v>
      </c>
      <c r="G69" s="96">
        <f t="shared" si="0"/>
        <v>0</v>
      </c>
      <c r="H69" s="97"/>
      <c r="I69" s="53"/>
    </row>
    <row r="70" spans="1:9" x14ac:dyDescent="0.25">
      <c r="A70" s="53"/>
      <c r="B70" s="65" t="s">
        <v>285</v>
      </c>
      <c r="C70" s="66"/>
      <c r="D70" s="66"/>
      <c r="E70" s="66"/>
      <c r="F70" s="93">
        <v>903</v>
      </c>
      <c r="G70" s="96">
        <f t="shared" si="0"/>
        <v>0</v>
      </c>
      <c r="H70" s="97"/>
      <c r="I70" s="53"/>
    </row>
    <row r="71" spans="1:9" x14ac:dyDescent="0.25">
      <c r="A71" s="53"/>
      <c r="B71" s="65" t="s">
        <v>286</v>
      </c>
      <c r="C71" s="66"/>
      <c r="D71" s="66"/>
      <c r="E71" s="66"/>
      <c r="F71" s="93">
        <v>881</v>
      </c>
      <c r="G71" s="96">
        <f t="shared" si="0"/>
        <v>0</v>
      </c>
      <c r="H71" s="97"/>
      <c r="I71" s="53"/>
    </row>
    <row r="72" spans="1:9" x14ac:dyDescent="0.25">
      <c r="A72" s="53"/>
      <c r="B72" s="65" t="s">
        <v>287</v>
      </c>
      <c r="C72" s="66"/>
      <c r="D72" s="66"/>
      <c r="E72" s="66"/>
      <c r="F72" s="93">
        <v>903</v>
      </c>
      <c r="G72" s="96">
        <f t="shared" si="0"/>
        <v>0</v>
      </c>
      <c r="H72" s="97"/>
      <c r="I72" s="53"/>
    </row>
    <row r="73" spans="1:9" x14ac:dyDescent="0.25">
      <c r="A73" s="53"/>
      <c r="B73" s="65" t="s">
        <v>288</v>
      </c>
      <c r="C73" s="66"/>
      <c r="D73" s="66"/>
      <c r="E73" s="66"/>
      <c r="F73" s="93">
        <v>258</v>
      </c>
      <c r="G73" s="96">
        <f t="shared" si="0"/>
        <v>0</v>
      </c>
      <c r="H73" s="97"/>
      <c r="I73" s="53"/>
    </row>
    <row r="74" spans="1:9" x14ac:dyDescent="0.25">
      <c r="A74" s="53"/>
      <c r="B74" s="65" t="s">
        <v>289</v>
      </c>
      <c r="C74" s="66"/>
      <c r="D74" s="66"/>
      <c r="E74" s="66"/>
      <c r="F74" s="93">
        <v>903</v>
      </c>
      <c r="G74" s="96">
        <f t="shared" si="0"/>
        <v>0</v>
      </c>
      <c r="H74" s="97"/>
      <c r="I74" s="53"/>
    </row>
    <row r="75" spans="1:9" x14ac:dyDescent="0.25">
      <c r="A75" s="53"/>
      <c r="B75" s="65" t="s">
        <v>290</v>
      </c>
      <c r="C75" s="66"/>
      <c r="D75" s="66"/>
      <c r="E75" s="66"/>
      <c r="F75" s="93">
        <v>903</v>
      </c>
      <c r="G75" s="96">
        <f t="shared" si="0"/>
        <v>0</v>
      </c>
      <c r="H75" s="97"/>
      <c r="I75" s="53"/>
    </row>
    <row r="76" spans="1:9" x14ac:dyDescent="0.25">
      <c r="A76" s="53"/>
      <c r="B76" s="65"/>
      <c r="C76" s="66"/>
      <c r="D76" s="66"/>
      <c r="E76" s="66"/>
      <c r="F76" s="93"/>
      <c r="G76" s="99"/>
      <c r="H76" s="121">
        <f>SUM(G53:G75)</f>
        <v>0</v>
      </c>
      <c r="I76" s="53"/>
    </row>
    <row r="77" spans="1:9" x14ac:dyDescent="0.25">
      <c r="A77" s="53"/>
      <c r="B77" s="65" t="s">
        <v>298</v>
      </c>
      <c r="C77" s="66"/>
      <c r="D77" s="66"/>
      <c r="E77" s="66"/>
      <c r="F77" s="93">
        <v>21</v>
      </c>
      <c r="G77" s="99">
        <f>IF(C38="DEIS",(F77*E38),0)</f>
        <v>0</v>
      </c>
      <c r="H77" s="100">
        <f>G77</f>
        <v>0</v>
      </c>
      <c r="I77" s="65"/>
    </row>
    <row r="78" spans="1:9" x14ac:dyDescent="0.25">
      <c r="A78" s="53"/>
      <c r="B78" s="65" t="s">
        <v>316</v>
      </c>
      <c r="C78" s="66"/>
      <c r="D78" s="66"/>
      <c r="E78" s="66"/>
      <c r="F78" s="93">
        <v>11</v>
      </c>
      <c r="G78" s="99">
        <f>IF(C38="gAN DEIS",(F78*E38),0)</f>
        <v>0</v>
      </c>
      <c r="H78" s="100">
        <f>G78</f>
        <v>0</v>
      </c>
      <c r="I78" s="65"/>
    </row>
    <row r="79" spans="1:9" x14ac:dyDescent="0.25">
      <c r="A79" s="53"/>
      <c r="B79" s="65" t="s">
        <v>301</v>
      </c>
      <c r="C79" s="66"/>
      <c r="D79" s="66"/>
      <c r="E79" s="66"/>
      <c r="F79" s="93">
        <v>12</v>
      </c>
      <c r="G79" s="99">
        <f>IF(C39="DEIS",(F79*E39),0)</f>
        <v>0</v>
      </c>
      <c r="H79" s="100">
        <f>G79</f>
        <v>0</v>
      </c>
      <c r="I79" s="53"/>
    </row>
    <row r="80" spans="1:9" x14ac:dyDescent="0.25">
      <c r="A80" s="53"/>
      <c r="B80" s="65" t="s">
        <v>317</v>
      </c>
      <c r="C80" s="66"/>
      <c r="D80" s="66"/>
      <c r="E80" s="66"/>
      <c r="F80" s="93">
        <v>11</v>
      </c>
      <c r="G80" s="99">
        <f>IF(C39="gAN DEIS",(F80*E39),0)</f>
        <v>0</v>
      </c>
      <c r="H80" s="100">
        <f>G80</f>
        <v>0</v>
      </c>
      <c r="I80" s="53"/>
    </row>
    <row r="81" spans="1:9" x14ac:dyDescent="0.25">
      <c r="A81" s="53"/>
      <c r="B81" s="65"/>
      <c r="C81" s="66"/>
      <c r="D81" s="66"/>
      <c r="E81" s="66"/>
      <c r="F81" s="93"/>
      <c r="G81" s="99"/>
      <c r="H81" s="100"/>
      <c r="I81" s="53"/>
    </row>
    <row r="82" spans="1:9" x14ac:dyDescent="0.25">
      <c r="A82" s="53"/>
      <c r="B82" s="65" t="s">
        <v>318</v>
      </c>
      <c r="C82" s="66"/>
      <c r="D82" s="66"/>
      <c r="E82" s="66"/>
      <c r="F82" s="93">
        <v>60</v>
      </c>
      <c r="G82" s="120">
        <f>F82*F46</f>
        <v>0</v>
      </c>
      <c r="H82" s="100">
        <f>G82</f>
        <v>0</v>
      </c>
      <c r="I82" s="53"/>
    </row>
    <row r="83" spans="1:9" x14ac:dyDescent="0.25">
      <c r="A83" s="53"/>
      <c r="B83" s="65" t="s">
        <v>319</v>
      </c>
      <c r="C83" s="66"/>
      <c r="D83" s="66"/>
      <c r="E83" s="66"/>
      <c r="F83" s="93">
        <v>95</v>
      </c>
      <c r="G83" s="120">
        <f>F83*F47</f>
        <v>0</v>
      </c>
      <c r="H83" s="100">
        <f>G83</f>
        <v>0</v>
      </c>
      <c r="I83" s="53"/>
    </row>
    <row r="84" spans="1:9" x14ac:dyDescent="0.25">
      <c r="A84" s="53"/>
      <c r="B84" s="65" t="s">
        <v>312</v>
      </c>
      <c r="C84" s="66"/>
      <c r="D84" s="66"/>
      <c r="E84" s="66"/>
      <c r="F84" s="93">
        <v>151</v>
      </c>
      <c r="G84" s="120">
        <f>F84*F48</f>
        <v>0</v>
      </c>
      <c r="H84" s="100">
        <f>G84</f>
        <v>0</v>
      </c>
      <c r="I84" s="53"/>
    </row>
    <row r="85" spans="1:9" ht="16.5" thickBot="1" x14ac:dyDescent="0.3">
      <c r="A85" s="53"/>
      <c r="B85" s="65"/>
      <c r="C85" s="66"/>
      <c r="D85" s="66"/>
      <c r="E85" s="66"/>
      <c r="F85" s="93"/>
      <c r="G85" s="99"/>
      <c r="H85" s="100"/>
      <c r="I85" s="53"/>
    </row>
    <row r="86" spans="1:9" ht="16.5" thickBot="1" x14ac:dyDescent="0.3">
      <c r="A86" s="53"/>
      <c r="B86" s="253" t="s">
        <v>322</v>
      </c>
      <c r="C86" s="66"/>
      <c r="D86" s="66"/>
      <c r="E86" s="66"/>
      <c r="F86" s="93"/>
      <c r="G86" s="96"/>
      <c r="H86" s="97"/>
      <c r="I86" s="53"/>
    </row>
    <row r="87" spans="1:9" x14ac:dyDescent="0.25">
      <c r="A87" s="53"/>
      <c r="B87" s="252" t="s">
        <v>323</v>
      </c>
      <c r="C87" s="66"/>
      <c r="D87" s="66"/>
      <c r="E87" s="66"/>
      <c r="F87" s="93">
        <v>173</v>
      </c>
      <c r="G87" s="96">
        <f>IF(C36="Deontas Iomlán",(F87*E36),0)</f>
        <v>0</v>
      </c>
      <c r="H87" s="97"/>
      <c r="I87" s="53"/>
    </row>
    <row r="88" spans="1:9" x14ac:dyDescent="0.25">
      <c r="A88" s="53"/>
      <c r="B88" s="252" t="s">
        <v>324</v>
      </c>
      <c r="C88" s="66"/>
      <c r="D88" s="66"/>
      <c r="E88" s="66"/>
      <c r="F88" s="93">
        <v>89.5</v>
      </c>
      <c r="G88" s="96">
        <f>IF(C36="Deontas Laghdaithe",(F88*E36),0)</f>
        <v>0</v>
      </c>
      <c r="H88" s="97"/>
      <c r="I88" s="53"/>
    </row>
    <row r="89" spans="1:9" x14ac:dyDescent="0.25">
      <c r="A89" s="53"/>
      <c r="B89" s="65" t="s">
        <v>325</v>
      </c>
      <c r="C89" s="66"/>
      <c r="D89" s="66"/>
      <c r="E89" s="66"/>
      <c r="F89" s="93"/>
      <c r="G89" s="96">
        <f>IF(C37="Deontas Iomlán",SUMIF(No_of_Teachers,E37,SpecSch_Full_Grant),0)</f>
        <v>0</v>
      </c>
      <c r="H89" s="97"/>
      <c r="I89" s="53"/>
    </row>
    <row r="90" spans="1:9" x14ac:dyDescent="0.25">
      <c r="A90" s="53"/>
      <c r="B90" s="65" t="s">
        <v>326</v>
      </c>
      <c r="C90" s="66"/>
      <c r="D90" s="66"/>
      <c r="E90" s="66"/>
      <c r="F90" s="93"/>
      <c r="G90" s="96">
        <f>IF(C37="Deontas Laghdaithe",SUMIF(No_of_Teachers,E37,SpecSch_Reduced_Grant),0)</f>
        <v>0</v>
      </c>
      <c r="H90" s="97"/>
      <c r="I90" s="53"/>
    </row>
    <row r="91" spans="1:9" x14ac:dyDescent="0.25">
      <c r="A91" s="53"/>
      <c r="B91" s="65"/>
      <c r="C91" s="66"/>
      <c r="D91" s="66"/>
      <c r="E91" s="66"/>
      <c r="F91" s="93"/>
      <c r="G91" s="96"/>
      <c r="H91" s="126">
        <f>SUM(G87:G89)</f>
        <v>0</v>
      </c>
      <c r="I91" s="53"/>
    </row>
    <row r="92" spans="1:9" x14ac:dyDescent="0.25">
      <c r="A92" s="53"/>
      <c r="B92" s="65" t="s">
        <v>327</v>
      </c>
      <c r="C92" s="66"/>
      <c r="D92" s="66"/>
      <c r="E92" s="66"/>
      <c r="F92" s="93"/>
      <c r="G92" s="96">
        <f>F35</f>
        <v>0</v>
      </c>
      <c r="H92" s="101">
        <f>G92</f>
        <v>0</v>
      </c>
      <c r="I92" s="53"/>
    </row>
    <row r="93" spans="1:9" x14ac:dyDescent="0.25">
      <c r="A93" s="53"/>
      <c r="B93" s="65" t="s">
        <v>328</v>
      </c>
      <c r="C93" s="66"/>
      <c r="D93" s="66"/>
      <c r="E93" s="66"/>
      <c r="F93" s="93"/>
      <c r="G93" s="96">
        <f>F40</f>
        <v>0</v>
      </c>
      <c r="H93" s="101">
        <f>G93</f>
        <v>0</v>
      </c>
      <c r="I93" s="53"/>
    </row>
    <row r="94" spans="1:9" x14ac:dyDescent="0.25">
      <c r="A94" s="53"/>
      <c r="B94" s="65" t="s">
        <v>329</v>
      </c>
      <c r="C94" s="66"/>
      <c r="D94" s="66"/>
      <c r="E94" s="66"/>
      <c r="F94" s="93"/>
      <c r="G94" s="96">
        <f>F41</f>
        <v>0</v>
      </c>
      <c r="H94" s="101">
        <f>G94</f>
        <v>0</v>
      </c>
      <c r="I94" s="53"/>
    </row>
    <row r="95" spans="1:9" x14ac:dyDescent="0.25">
      <c r="A95" s="53"/>
      <c r="B95" s="65" t="s">
        <v>330</v>
      </c>
      <c r="C95" s="66"/>
      <c r="D95" s="66"/>
      <c r="E95" s="66"/>
      <c r="F95" s="93"/>
      <c r="G95" s="96">
        <f>F42</f>
        <v>0</v>
      </c>
      <c r="H95" s="101">
        <f>G95</f>
        <v>0</v>
      </c>
      <c r="I95" s="53"/>
    </row>
    <row r="96" spans="1:9" x14ac:dyDescent="0.25">
      <c r="A96" s="53"/>
      <c r="B96" s="252" t="s">
        <v>331</v>
      </c>
      <c r="C96" s="66"/>
      <c r="D96" s="66"/>
      <c r="E96" s="66"/>
      <c r="F96" s="93"/>
      <c r="G96" s="96">
        <f>F43</f>
        <v>140</v>
      </c>
      <c r="H96" s="101">
        <f>G96</f>
        <v>140</v>
      </c>
      <c r="I96" s="53"/>
    </row>
    <row r="97" spans="1:9" ht="16.5" thickBot="1" x14ac:dyDescent="0.3">
      <c r="A97" s="53"/>
      <c r="B97" s="65"/>
      <c r="C97" s="66"/>
      <c r="D97" s="66"/>
      <c r="E97" s="66"/>
      <c r="F97" s="93"/>
      <c r="G97" s="96"/>
      <c r="H97" s="101"/>
      <c r="I97" s="53"/>
    </row>
    <row r="98" spans="1:9" ht="16.5" thickBot="1" x14ac:dyDescent="0.3">
      <c r="A98" s="53"/>
      <c r="B98" s="254" t="s">
        <v>332</v>
      </c>
      <c r="C98" s="89"/>
      <c r="D98" s="89"/>
      <c r="E98" s="89"/>
      <c r="F98" s="102"/>
      <c r="G98" s="103"/>
      <c r="H98" s="104">
        <f>SUM(H76:H97)</f>
        <v>140</v>
      </c>
      <c r="I98" s="53"/>
    </row>
    <row r="103" spans="1:9" x14ac:dyDescent="0.25">
      <c r="C103" s="66"/>
    </row>
  </sheetData>
  <sheetProtection sheet="1" formatCells="0" selectLockedCells="1"/>
  <mergeCells count="24">
    <mergeCell ref="B32:C32"/>
    <mergeCell ref="B22:C22"/>
    <mergeCell ref="B23:C23"/>
    <mergeCell ref="B24:C24"/>
    <mergeCell ref="B25:C25"/>
    <mergeCell ref="B26:C26"/>
    <mergeCell ref="B27:C27"/>
    <mergeCell ref="B30:C30"/>
    <mergeCell ref="H8:H9"/>
    <mergeCell ref="B50:G50"/>
    <mergeCell ref="B18:C18"/>
    <mergeCell ref="B19:C19"/>
    <mergeCell ref="B20:C20"/>
    <mergeCell ref="B21:C21"/>
    <mergeCell ref="B16:C16"/>
    <mergeCell ref="B17:C17"/>
    <mergeCell ref="B11:C11"/>
    <mergeCell ref="B12:C12"/>
    <mergeCell ref="B13:C13"/>
    <mergeCell ref="B14:C14"/>
    <mergeCell ref="B15:C15"/>
    <mergeCell ref="B28:C28"/>
    <mergeCell ref="C34:D34"/>
    <mergeCell ref="B29:C29"/>
  </mergeCells>
  <conditionalFormatting sqref="B9">
    <cfRule type="cellIs" dxfId="7" priority="1" stopIfTrue="1" operator="greaterThan">
      <formula>""""""</formula>
    </cfRule>
  </conditionalFormatting>
  <dataValidations count="2">
    <dataValidation type="list" allowBlank="1" showInputMessage="1" showErrorMessage="1" sqref="C38:C39" xr:uid="{BE27431D-321B-43EE-9E4B-5F0DD3C8883E}">
      <formula1>DEIS_NonDeis</formula1>
    </dataValidation>
    <dataValidation type="list" allowBlank="1" showInputMessage="1" showErrorMessage="1" sqref="C36:C37" xr:uid="{35B0377F-0E98-48AB-B35F-6166F6D2A242}">
      <formula1>Full_Reduced_Grant</formula1>
    </dataValidation>
  </dataValidations>
  <pageMargins left="0.70866141732283472" right="0.70866141732283472" top="0.55118110236220474" bottom="0.55118110236220474" header="0.31496062992125984" footer="0.31496062992125984"/>
  <pageSetup paperSize="9" scale="45" fitToHeight="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J243"/>
  <sheetViews>
    <sheetView showGridLines="0" zoomScale="90" zoomScaleNormal="90" workbookViewId="0">
      <selection activeCell="N20" sqref="N20"/>
    </sheetView>
  </sheetViews>
  <sheetFormatPr defaultRowHeight="18.75" x14ac:dyDescent="0.3"/>
  <cols>
    <col min="1" max="1" width="2.85546875" style="28" customWidth="1"/>
    <col min="2" max="2" width="5" style="28" customWidth="1"/>
    <col min="3" max="3" width="69.7109375" style="223" bestFit="1" customWidth="1"/>
    <col min="4" max="4" width="13.42578125" style="28" customWidth="1"/>
    <col min="5" max="5" width="13.140625" style="28" customWidth="1"/>
    <col min="6" max="6" width="15.7109375" style="29" bestFit="1" customWidth="1"/>
    <col min="7" max="7" width="20.7109375" style="28" bestFit="1" customWidth="1"/>
    <col min="8" max="8" width="9.140625" style="28"/>
    <col min="9" max="10" width="9.140625" style="28" hidden="1" customWidth="1"/>
    <col min="11" max="13" width="0" style="28" hidden="1" customWidth="1"/>
    <col min="14" max="16384" width="9.140625" style="28"/>
  </cols>
  <sheetData>
    <row r="1" spans="1:10" ht="19.5" thickBot="1" x14ac:dyDescent="0.35"/>
    <row r="2" spans="1:10" ht="21" thickBot="1" x14ac:dyDescent="0.35">
      <c r="A2" s="20"/>
      <c r="B2" s="298" t="s">
        <v>333</v>
      </c>
      <c r="C2" s="299"/>
      <c r="D2" s="299"/>
      <c r="E2" s="299"/>
      <c r="F2" s="300"/>
      <c r="G2" s="27"/>
    </row>
    <row r="3" spans="1:10" ht="20.25" x14ac:dyDescent="0.3">
      <c r="A3" s="20"/>
      <c r="B3" s="294" t="s">
        <v>334</v>
      </c>
      <c r="C3" s="295"/>
      <c r="D3" s="122" t="str">
        <f>'1. Treoracha '!F12</f>
        <v>20__/20__</v>
      </c>
      <c r="E3" s="122"/>
      <c r="F3" s="123"/>
      <c r="G3" s="7"/>
    </row>
    <row r="4" spans="1:10" ht="21" customHeight="1" thickBot="1" x14ac:dyDescent="0.35">
      <c r="A4" s="20"/>
      <c r="B4" s="296" t="str">
        <f>'1. Treoracha '!F8</f>
        <v>Scoil</v>
      </c>
      <c r="C4" s="297"/>
      <c r="D4" s="138"/>
      <c r="E4" s="124" t="str">
        <f>'1. Treoracha '!F10</f>
        <v>12345G</v>
      </c>
      <c r="F4" s="125"/>
      <c r="G4" s="6"/>
    </row>
    <row r="5" spans="1:10" ht="19.5" thickBot="1" x14ac:dyDescent="0.35">
      <c r="A5" s="21"/>
      <c r="B5" s="8"/>
      <c r="C5" s="224" t="s">
        <v>335</v>
      </c>
      <c r="D5" s="45"/>
      <c r="E5" s="45"/>
      <c r="F5" s="46" t="s">
        <v>336</v>
      </c>
    </row>
    <row r="6" spans="1:10" ht="19.5" thickBot="1" x14ac:dyDescent="0.35">
      <c r="A6" s="21"/>
      <c r="B6" s="229"/>
      <c r="C6" s="255" t="s">
        <v>337</v>
      </c>
      <c r="D6" s="231"/>
      <c r="E6" s="231"/>
      <c r="F6" s="232"/>
    </row>
    <row r="7" spans="1:10" x14ac:dyDescent="0.3">
      <c r="A7" s="21"/>
      <c r="B7" s="38">
        <v>3010</v>
      </c>
      <c r="C7" s="256" t="s">
        <v>338</v>
      </c>
      <c r="D7" s="39"/>
      <c r="E7" s="40"/>
      <c r="F7" s="170">
        <f>'2. Ríomh an Deontais Buiséid'!H76</f>
        <v>0</v>
      </c>
      <c r="J7" s="28" t="str">
        <f>IF(AND(F7=0),"N","Y")</f>
        <v>N</v>
      </c>
    </row>
    <row r="8" spans="1:10" x14ac:dyDescent="0.3">
      <c r="A8" s="21"/>
      <c r="B8" s="38">
        <v>3020</v>
      </c>
      <c r="C8" s="256" t="s">
        <v>339</v>
      </c>
      <c r="D8" s="39"/>
      <c r="E8" s="40"/>
      <c r="F8" s="170">
        <f>'2. Ríomh an Deontais Buiséid'!H92</f>
        <v>0</v>
      </c>
      <c r="J8" s="28" t="str">
        <f t="shared" ref="J8:J71" si="0">IF(AND(F8=0),"N","Y")</f>
        <v>N</v>
      </c>
    </row>
    <row r="9" spans="1:10" x14ac:dyDescent="0.3">
      <c r="A9" s="21"/>
      <c r="B9" s="38">
        <v>3021</v>
      </c>
      <c r="C9" s="256" t="s">
        <v>577</v>
      </c>
      <c r="D9" s="39"/>
      <c r="E9" s="40"/>
      <c r="F9" s="171"/>
      <c r="J9" s="28" t="str">
        <f t="shared" si="0"/>
        <v>N</v>
      </c>
    </row>
    <row r="10" spans="1:10" x14ac:dyDescent="0.3">
      <c r="A10" s="21"/>
      <c r="B10" s="38">
        <v>3022</v>
      </c>
      <c r="C10" s="256" t="s">
        <v>578</v>
      </c>
      <c r="D10" s="39"/>
      <c r="E10" s="40"/>
      <c r="F10" s="171"/>
      <c r="J10" s="28" t="str">
        <f t="shared" si="0"/>
        <v>N</v>
      </c>
    </row>
    <row r="11" spans="1:10" x14ac:dyDescent="0.3">
      <c r="A11" s="21"/>
      <c r="B11" s="38">
        <v>3050</v>
      </c>
      <c r="C11" s="256" t="s">
        <v>340</v>
      </c>
      <c r="D11" s="42"/>
      <c r="E11" s="43"/>
      <c r="F11" s="170">
        <f>'2. Ríomh an Deontais Buiséid'!H91</f>
        <v>0</v>
      </c>
      <c r="J11" s="28" t="str">
        <f t="shared" si="0"/>
        <v>N</v>
      </c>
    </row>
    <row r="12" spans="1:10" x14ac:dyDescent="0.3">
      <c r="A12" s="21"/>
      <c r="B12" s="38">
        <v>3140</v>
      </c>
      <c r="C12" s="256" t="s">
        <v>341</v>
      </c>
      <c r="D12" s="39"/>
      <c r="E12" s="40"/>
      <c r="F12" s="171"/>
      <c r="J12" s="28" t="str">
        <f t="shared" si="0"/>
        <v>N</v>
      </c>
    </row>
    <row r="13" spans="1:10" x14ac:dyDescent="0.3">
      <c r="A13" s="21"/>
      <c r="B13" s="38">
        <v>3150</v>
      </c>
      <c r="C13" s="256" t="s">
        <v>342</v>
      </c>
      <c r="D13" s="42"/>
      <c r="E13" s="43"/>
      <c r="F13" s="170">
        <f>'2. Ríomh an Deontais Buiséid'!H77+'2. Ríomh an Deontais Buiséid'!H78</f>
        <v>0</v>
      </c>
      <c r="J13" s="28" t="str">
        <f t="shared" si="0"/>
        <v>N</v>
      </c>
    </row>
    <row r="14" spans="1:10" x14ac:dyDescent="0.3">
      <c r="A14" s="21"/>
      <c r="B14" s="38">
        <v>3155</v>
      </c>
      <c r="C14" s="256" t="s">
        <v>565</v>
      </c>
      <c r="D14" s="39"/>
      <c r="E14" s="40"/>
      <c r="F14" s="171"/>
      <c r="J14" s="28" t="str">
        <f t="shared" si="0"/>
        <v>N</v>
      </c>
    </row>
    <row r="15" spans="1:10" x14ac:dyDescent="0.3">
      <c r="A15" s="21"/>
      <c r="B15" s="38">
        <v>3160</v>
      </c>
      <c r="C15" s="256" t="s">
        <v>343</v>
      </c>
      <c r="D15" s="39"/>
      <c r="E15" s="40"/>
      <c r="F15" s="170">
        <f>'2. Ríomh an Deontais Buiséid'!H79+'2. Ríomh an Deontais Buiséid'!H80</f>
        <v>0</v>
      </c>
      <c r="J15" s="28" t="str">
        <f t="shared" si="0"/>
        <v>N</v>
      </c>
    </row>
    <row r="16" spans="1:10" x14ac:dyDescent="0.3">
      <c r="A16" s="21"/>
      <c r="B16" s="38">
        <v>3170</v>
      </c>
      <c r="C16" s="256" t="s">
        <v>344</v>
      </c>
      <c r="D16" s="39"/>
      <c r="E16" s="40"/>
      <c r="F16" s="171"/>
      <c r="J16" s="28" t="str">
        <f t="shared" si="0"/>
        <v>N</v>
      </c>
    </row>
    <row r="17" spans="1:10" x14ac:dyDescent="0.3">
      <c r="A17" s="21"/>
      <c r="B17" s="38">
        <v>3171</v>
      </c>
      <c r="C17" s="256" t="s">
        <v>579</v>
      </c>
      <c r="D17" s="39"/>
      <c r="E17" s="40"/>
      <c r="F17" s="171"/>
      <c r="J17" s="28" t="str">
        <f t="shared" si="0"/>
        <v>N</v>
      </c>
    </row>
    <row r="18" spans="1:10" x14ac:dyDescent="0.3">
      <c r="A18" s="21"/>
      <c r="B18" s="38">
        <v>3190</v>
      </c>
      <c r="C18" s="256" t="s">
        <v>563</v>
      </c>
      <c r="D18" s="39"/>
      <c r="E18" s="40"/>
      <c r="F18" s="170">
        <f>'2. Ríomh an Deontais Buiséid'!H82</f>
        <v>0</v>
      </c>
      <c r="J18" s="28" t="str">
        <f t="shared" si="0"/>
        <v>N</v>
      </c>
    </row>
    <row r="19" spans="1:10" x14ac:dyDescent="0.3">
      <c r="A19" s="21"/>
      <c r="B19" s="38">
        <v>3200</v>
      </c>
      <c r="C19" s="256" t="s">
        <v>345</v>
      </c>
      <c r="D19" s="39"/>
      <c r="E19" s="40"/>
      <c r="F19" s="170">
        <f>'2. Ríomh an Deontais Buiséid'!H83</f>
        <v>0</v>
      </c>
      <c r="J19" s="28" t="str">
        <f t="shared" si="0"/>
        <v>N</v>
      </c>
    </row>
    <row r="20" spans="1:10" x14ac:dyDescent="0.3">
      <c r="A20" s="21"/>
      <c r="B20" s="38">
        <v>3210</v>
      </c>
      <c r="C20" s="256" t="s">
        <v>346</v>
      </c>
      <c r="D20" s="39"/>
      <c r="E20" s="40"/>
      <c r="F20" s="170">
        <f>'2. Ríomh an Deontais Buiséid'!H84</f>
        <v>0</v>
      </c>
      <c r="J20" s="28" t="str">
        <f t="shared" si="0"/>
        <v>N</v>
      </c>
    </row>
    <row r="21" spans="1:10" x14ac:dyDescent="0.3">
      <c r="A21" s="21"/>
      <c r="B21" s="38">
        <v>3225</v>
      </c>
      <c r="C21" s="257" t="s">
        <v>347</v>
      </c>
      <c r="D21" s="39"/>
      <c r="E21" s="40"/>
      <c r="F21" s="238"/>
      <c r="J21" s="28" t="str">
        <f t="shared" si="0"/>
        <v>N</v>
      </c>
    </row>
    <row r="22" spans="1:10" x14ac:dyDescent="0.3">
      <c r="A22" s="21"/>
      <c r="B22" s="38">
        <v>3226</v>
      </c>
      <c r="C22" s="257" t="s">
        <v>348</v>
      </c>
      <c r="D22" s="39"/>
      <c r="E22" s="40"/>
      <c r="F22" s="238"/>
      <c r="J22" s="28" t="str">
        <f t="shared" si="0"/>
        <v>N</v>
      </c>
    </row>
    <row r="23" spans="1:10" x14ac:dyDescent="0.3">
      <c r="A23" s="21"/>
      <c r="B23" s="38">
        <v>3227</v>
      </c>
      <c r="C23" s="257" t="s">
        <v>349</v>
      </c>
      <c r="D23" s="39"/>
      <c r="E23" s="40"/>
      <c r="F23" s="238"/>
      <c r="J23" s="28" t="str">
        <f t="shared" si="0"/>
        <v>N</v>
      </c>
    </row>
    <row r="24" spans="1:10" x14ac:dyDescent="0.3">
      <c r="A24" s="21"/>
      <c r="B24" s="38">
        <v>3230</v>
      </c>
      <c r="C24" s="256" t="s">
        <v>350</v>
      </c>
      <c r="D24" s="39"/>
      <c r="E24" s="40"/>
      <c r="F24" s="218">
        <f>'2. Ríomh an Deontais Buiséid'!H93</f>
        <v>0</v>
      </c>
      <c r="J24" s="28" t="str">
        <f t="shared" si="0"/>
        <v>N</v>
      </c>
    </row>
    <row r="25" spans="1:10" x14ac:dyDescent="0.3">
      <c r="A25" s="21"/>
      <c r="B25" s="38">
        <v>3260</v>
      </c>
      <c r="C25" s="256" t="s">
        <v>351</v>
      </c>
      <c r="D25" s="39"/>
      <c r="E25" s="40"/>
      <c r="F25" s="171"/>
      <c r="J25" s="28" t="str">
        <f t="shared" si="0"/>
        <v>N</v>
      </c>
    </row>
    <row r="26" spans="1:10" x14ac:dyDescent="0.3">
      <c r="A26" s="21"/>
      <c r="B26" s="38">
        <v>3275</v>
      </c>
      <c r="C26" s="256" t="s">
        <v>352</v>
      </c>
      <c r="D26" s="42"/>
      <c r="E26" s="43"/>
      <c r="F26" s="170">
        <f>'2. Ríomh an Deontais Buiséid'!H94</f>
        <v>0</v>
      </c>
      <c r="J26" s="28" t="str">
        <f t="shared" si="0"/>
        <v>N</v>
      </c>
    </row>
    <row r="27" spans="1:10" x14ac:dyDescent="0.3">
      <c r="A27" s="21"/>
      <c r="B27" s="38">
        <v>3276</v>
      </c>
      <c r="C27" s="256" t="s">
        <v>353</v>
      </c>
      <c r="D27" s="42"/>
      <c r="E27" s="43"/>
      <c r="F27" s="171"/>
      <c r="J27" s="28" t="str">
        <f t="shared" si="0"/>
        <v>N</v>
      </c>
    </row>
    <row r="28" spans="1:10" x14ac:dyDescent="0.3">
      <c r="A28" s="21"/>
      <c r="B28" s="38">
        <v>3277</v>
      </c>
      <c r="C28" s="256" t="s">
        <v>354</v>
      </c>
      <c r="D28" s="42"/>
      <c r="E28" s="43"/>
      <c r="F28" s="171"/>
      <c r="J28" s="28" t="str">
        <f t="shared" si="0"/>
        <v>N</v>
      </c>
    </row>
    <row r="29" spans="1:10" x14ac:dyDescent="0.3">
      <c r="A29" s="21"/>
      <c r="B29" s="38">
        <v>3280</v>
      </c>
      <c r="C29" s="256" t="s">
        <v>355</v>
      </c>
      <c r="D29" s="39"/>
      <c r="E29" s="40"/>
      <c r="F29" s="171"/>
      <c r="J29" s="28" t="str">
        <f t="shared" si="0"/>
        <v>N</v>
      </c>
    </row>
    <row r="30" spans="1:10" x14ac:dyDescent="0.3">
      <c r="A30" s="21"/>
      <c r="B30" s="38">
        <v>3282</v>
      </c>
      <c r="C30" s="256" t="s">
        <v>580</v>
      </c>
      <c r="D30" s="39"/>
      <c r="E30" s="40"/>
      <c r="F30" s="171"/>
      <c r="J30" s="28" t="str">
        <f t="shared" si="0"/>
        <v>N</v>
      </c>
    </row>
    <row r="31" spans="1:10" x14ac:dyDescent="0.3">
      <c r="A31" s="21"/>
      <c r="B31" s="180">
        <v>3284</v>
      </c>
      <c r="C31" s="256" t="s">
        <v>356</v>
      </c>
      <c r="D31" s="39"/>
      <c r="E31" s="40"/>
      <c r="F31" s="171"/>
      <c r="J31" s="28" t="str">
        <f t="shared" si="0"/>
        <v>N</v>
      </c>
    </row>
    <row r="32" spans="1:10" x14ac:dyDescent="0.3">
      <c r="A32" s="21"/>
      <c r="B32" s="38">
        <v>3285</v>
      </c>
      <c r="C32" s="256" t="s">
        <v>357</v>
      </c>
      <c r="D32" s="39"/>
      <c r="E32" s="40"/>
      <c r="F32" s="171"/>
      <c r="J32" s="28" t="str">
        <f t="shared" si="0"/>
        <v>N</v>
      </c>
    </row>
    <row r="33" spans="1:10" x14ac:dyDescent="0.3">
      <c r="A33" s="21"/>
      <c r="B33" s="38">
        <v>3286</v>
      </c>
      <c r="C33" s="256" t="s">
        <v>358</v>
      </c>
      <c r="D33" s="39"/>
      <c r="E33" s="40"/>
      <c r="F33" s="171"/>
      <c r="J33" s="28" t="str">
        <f t="shared" si="0"/>
        <v>N</v>
      </c>
    </row>
    <row r="34" spans="1:10" x14ac:dyDescent="0.3">
      <c r="A34" s="21"/>
      <c r="B34" s="38">
        <v>3287</v>
      </c>
      <c r="C34" s="256" t="s">
        <v>359</v>
      </c>
      <c r="D34" s="42"/>
      <c r="E34" s="43"/>
      <c r="F34" s="171"/>
      <c r="J34" s="28" t="str">
        <f t="shared" si="0"/>
        <v>N</v>
      </c>
    </row>
    <row r="35" spans="1:10" x14ac:dyDescent="0.3">
      <c r="A35" s="21"/>
      <c r="B35" s="38">
        <v>3288</v>
      </c>
      <c r="C35" s="256" t="s">
        <v>581</v>
      </c>
      <c r="D35" s="42"/>
      <c r="E35" s="43"/>
      <c r="F35" s="171"/>
      <c r="J35" s="28" t="str">
        <f t="shared" si="0"/>
        <v>N</v>
      </c>
    </row>
    <row r="36" spans="1:10" x14ac:dyDescent="0.3">
      <c r="A36" s="21"/>
      <c r="B36" s="38">
        <v>3290</v>
      </c>
      <c r="C36" s="256" t="s">
        <v>360</v>
      </c>
      <c r="D36" s="42"/>
      <c r="E36" s="43"/>
      <c r="F36" s="170">
        <f>'2. Ríomh an Deontais Buiséid'!H95</f>
        <v>0</v>
      </c>
      <c r="J36" s="28" t="str">
        <f t="shared" si="0"/>
        <v>N</v>
      </c>
    </row>
    <row r="37" spans="1:10" x14ac:dyDescent="0.3">
      <c r="A37" s="21"/>
      <c r="B37" s="38">
        <v>3292</v>
      </c>
      <c r="C37" s="256" t="s">
        <v>361</v>
      </c>
      <c r="D37" s="42"/>
      <c r="E37" s="43"/>
      <c r="F37" s="170">
        <f>'2. Ríomh an Deontais Buiséid'!H96</f>
        <v>140</v>
      </c>
      <c r="J37" s="28" t="str">
        <f t="shared" si="0"/>
        <v>Y</v>
      </c>
    </row>
    <row r="38" spans="1:10" x14ac:dyDescent="0.3">
      <c r="A38" s="21"/>
      <c r="B38" s="38">
        <v>3293</v>
      </c>
      <c r="C38" s="256" t="s">
        <v>362</v>
      </c>
      <c r="D38" s="42"/>
      <c r="E38" s="43"/>
      <c r="F38" s="171"/>
      <c r="J38" s="28" t="str">
        <f t="shared" si="0"/>
        <v>N</v>
      </c>
    </row>
    <row r="39" spans="1:10" ht="19.5" thickBot="1" x14ac:dyDescent="0.35">
      <c r="A39" s="21"/>
      <c r="B39" s="38">
        <v>3294</v>
      </c>
      <c r="C39" s="256" t="s">
        <v>363</v>
      </c>
      <c r="D39" s="42"/>
      <c r="E39" s="43"/>
      <c r="F39" s="171"/>
      <c r="J39" s="28" t="str">
        <f t="shared" si="0"/>
        <v>N</v>
      </c>
    </row>
    <row r="40" spans="1:10" ht="19.5" thickBot="1" x14ac:dyDescent="0.35">
      <c r="A40" s="21"/>
      <c r="B40" s="48"/>
      <c r="C40" s="49" t="s">
        <v>364</v>
      </c>
      <c r="D40" s="10"/>
      <c r="E40" s="10"/>
      <c r="F40" s="179">
        <f>SUM(F7:F39)</f>
        <v>140</v>
      </c>
    </row>
    <row r="41" spans="1:10" ht="19.5" thickBot="1" x14ac:dyDescent="0.35">
      <c r="A41" s="21"/>
      <c r="B41" s="229"/>
      <c r="C41" s="49" t="s">
        <v>365</v>
      </c>
      <c r="D41" s="231"/>
      <c r="E41" s="231"/>
      <c r="F41" s="232"/>
    </row>
    <row r="42" spans="1:10" x14ac:dyDescent="0.3">
      <c r="A42" s="21"/>
      <c r="B42" s="38">
        <v>3295</v>
      </c>
      <c r="C42" s="256" t="s">
        <v>366</v>
      </c>
      <c r="D42" s="39"/>
      <c r="E42" s="40"/>
      <c r="F42" s="171"/>
      <c r="J42" s="28" t="str">
        <f t="shared" si="0"/>
        <v>N</v>
      </c>
    </row>
    <row r="43" spans="1:10" x14ac:dyDescent="0.3">
      <c r="A43" s="21"/>
      <c r="B43" s="38">
        <v>3296</v>
      </c>
      <c r="C43" s="256" t="s">
        <v>367</v>
      </c>
      <c r="D43" s="39"/>
      <c r="E43" s="40"/>
      <c r="F43" s="171"/>
      <c r="J43" s="28" t="str">
        <f t="shared" si="0"/>
        <v>N</v>
      </c>
    </row>
    <row r="44" spans="1:10" x14ac:dyDescent="0.3">
      <c r="A44" s="21"/>
      <c r="B44" s="38">
        <v>3297</v>
      </c>
      <c r="C44" s="256" t="s">
        <v>368</v>
      </c>
      <c r="D44" s="39"/>
      <c r="E44" s="40"/>
      <c r="F44" s="171"/>
      <c r="J44" s="28" t="str">
        <f t="shared" si="0"/>
        <v>N</v>
      </c>
    </row>
    <row r="45" spans="1:10" x14ac:dyDescent="0.3">
      <c r="A45" s="21"/>
      <c r="B45" s="38">
        <v>3298</v>
      </c>
      <c r="C45" s="256" t="s">
        <v>369</v>
      </c>
      <c r="D45" s="39"/>
      <c r="E45" s="40"/>
      <c r="F45" s="171"/>
      <c r="J45" s="28" t="str">
        <f t="shared" si="0"/>
        <v>N</v>
      </c>
    </row>
    <row r="46" spans="1:10" ht="19.5" thickBot="1" x14ac:dyDescent="0.35">
      <c r="A46" s="21"/>
      <c r="B46" s="38">
        <v>3299</v>
      </c>
      <c r="C46" s="256" t="s">
        <v>370</v>
      </c>
      <c r="D46" s="39"/>
      <c r="E46" s="40"/>
      <c r="F46" s="171"/>
      <c r="J46" s="28" t="str">
        <f t="shared" si="0"/>
        <v>N</v>
      </c>
    </row>
    <row r="47" spans="1:10" ht="19.5" thickBot="1" x14ac:dyDescent="0.35">
      <c r="A47" s="21"/>
      <c r="B47" s="9"/>
      <c r="C47" s="49" t="s">
        <v>371</v>
      </c>
      <c r="D47" s="10"/>
      <c r="E47" s="10"/>
      <c r="F47" s="179">
        <f>SUM(F42:F46)</f>
        <v>0</v>
      </c>
    </row>
    <row r="48" spans="1:10" ht="19.5" thickBot="1" x14ac:dyDescent="0.35">
      <c r="A48" s="21"/>
      <c r="B48" s="229"/>
      <c r="C48" s="230" t="s">
        <v>372</v>
      </c>
      <c r="D48" s="231"/>
      <c r="E48" s="231"/>
      <c r="F48" s="232"/>
    </row>
    <row r="49" spans="1:10" x14ac:dyDescent="0.3">
      <c r="A49" s="21"/>
      <c r="B49" s="38">
        <v>3300</v>
      </c>
      <c r="C49" s="256" t="s">
        <v>373</v>
      </c>
      <c r="D49" s="39"/>
      <c r="E49" s="40"/>
      <c r="F49" s="171"/>
      <c r="J49" s="28" t="str">
        <f t="shared" si="0"/>
        <v>N</v>
      </c>
    </row>
    <row r="50" spans="1:10" x14ac:dyDescent="0.3">
      <c r="A50" s="21"/>
      <c r="B50" s="38">
        <v>3310</v>
      </c>
      <c r="C50" s="256" t="s">
        <v>374</v>
      </c>
      <c r="D50" s="39"/>
      <c r="E50" s="40"/>
      <c r="F50" s="171"/>
      <c r="J50" s="28" t="str">
        <f t="shared" si="0"/>
        <v>N</v>
      </c>
    </row>
    <row r="51" spans="1:10" x14ac:dyDescent="0.3">
      <c r="A51" s="21"/>
      <c r="B51" s="38">
        <v>3330</v>
      </c>
      <c r="C51" s="256" t="s">
        <v>375</v>
      </c>
      <c r="D51" s="39"/>
      <c r="E51" s="40"/>
      <c r="F51" s="171"/>
      <c r="J51" s="28" t="str">
        <f t="shared" si="0"/>
        <v>N</v>
      </c>
    </row>
    <row r="52" spans="1:10" x14ac:dyDescent="0.3">
      <c r="A52" s="21"/>
      <c r="B52" s="38">
        <v>3335</v>
      </c>
      <c r="C52" s="256" t="s">
        <v>376</v>
      </c>
      <c r="D52" s="39"/>
      <c r="E52" s="40"/>
      <c r="F52" s="171"/>
      <c r="J52" s="28" t="str">
        <f t="shared" si="0"/>
        <v>N</v>
      </c>
    </row>
    <row r="53" spans="1:10" x14ac:dyDescent="0.3">
      <c r="A53" s="21"/>
      <c r="B53" s="38">
        <v>3350</v>
      </c>
      <c r="C53" s="256" t="s">
        <v>377</v>
      </c>
      <c r="D53" s="39"/>
      <c r="E53" s="40"/>
      <c r="F53" s="171"/>
      <c r="J53" s="28" t="str">
        <f t="shared" si="0"/>
        <v>N</v>
      </c>
    </row>
    <row r="54" spans="1:10" x14ac:dyDescent="0.3">
      <c r="A54" s="21"/>
      <c r="B54" s="38">
        <v>3370</v>
      </c>
      <c r="C54" s="256" t="s">
        <v>378</v>
      </c>
      <c r="D54" s="39"/>
      <c r="E54" s="40"/>
      <c r="F54" s="171"/>
      <c r="J54" s="28" t="str">
        <f t="shared" si="0"/>
        <v>N</v>
      </c>
    </row>
    <row r="55" spans="1:10" x14ac:dyDescent="0.3">
      <c r="A55" s="21"/>
      <c r="B55" s="38">
        <v>3375</v>
      </c>
      <c r="C55" s="256" t="s">
        <v>379</v>
      </c>
      <c r="D55" s="39"/>
      <c r="E55" s="40"/>
      <c r="F55" s="171"/>
      <c r="J55" s="28" t="str">
        <f t="shared" si="0"/>
        <v>N</v>
      </c>
    </row>
    <row r="56" spans="1:10" x14ac:dyDescent="0.3">
      <c r="A56" s="21"/>
      <c r="B56" s="38">
        <v>3380</v>
      </c>
      <c r="C56" s="256" t="s">
        <v>582</v>
      </c>
      <c r="D56" s="39"/>
      <c r="E56" s="40"/>
      <c r="F56" s="171"/>
      <c r="J56" s="28" t="str">
        <f t="shared" si="0"/>
        <v>N</v>
      </c>
    </row>
    <row r="57" spans="1:10" x14ac:dyDescent="0.3">
      <c r="A57" s="21"/>
      <c r="B57" s="38">
        <v>3390</v>
      </c>
      <c r="C57" s="256" t="s">
        <v>380</v>
      </c>
      <c r="D57" s="39"/>
      <c r="E57" s="40"/>
      <c r="F57" s="171"/>
      <c r="J57" s="28" t="str">
        <f t="shared" si="0"/>
        <v>N</v>
      </c>
    </row>
    <row r="58" spans="1:10" x14ac:dyDescent="0.3">
      <c r="A58" s="21"/>
      <c r="B58" s="38">
        <v>3410</v>
      </c>
      <c r="C58" s="256" t="s">
        <v>381</v>
      </c>
      <c r="D58" s="39"/>
      <c r="E58" s="40"/>
      <c r="F58" s="171"/>
      <c r="J58" s="28" t="str">
        <f t="shared" si="0"/>
        <v>N</v>
      </c>
    </row>
    <row r="59" spans="1:10" x14ac:dyDescent="0.3">
      <c r="A59" s="21"/>
      <c r="B59" s="38">
        <v>3420</v>
      </c>
      <c r="C59" s="256" t="s">
        <v>382</v>
      </c>
      <c r="D59" s="39"/>
      <c r="E59" s="40"/>
      <c r="F59" s="171"/>
      <c r="J59" s="28" t="str">
        <f t="shared" si="0"/>
        <v>N</v>
      </c>
    </row>
    <row r="60" spans="1:10" x14ac:dyDescent="0.3">
      <c r="A60" s="21"/>
      <c r="B60" s="38">
        <v>3430</v>
      </c>
      <c r="C60" s="256" t="s">
        <v>383</v>
      </c>
      <c r="D60" s="39"/>
      <c r="E60" s="40"/>
      <c r="F60" s="171"/>
      <c r="J60" s="28" t="str">
        <f t="shared" si="0"/>
        <v>N</v>
      </c>
    </row>
    <row r="61" spans="1:10" x14ac:dyDescent="0.3">
      <c r="A61" s="21"/>
      <c r="B61" s="38">
        <v>3440</v>
      </c>
      <c r="C61" s="256" t="s">
        <v>384</v>
      </c>
      <c r="D61" s="39"/>
      <c r="E61" s="40"/>
      <c r="F61" s="171"/>
      <c r="J61" s="28" t="str">
        <f t="shared" si="0"/>
        <v>N</v>
      </c>
    </row>
    <row r="62" spans="1:10" x14ac:dyDescent="0.3">
      <c r="A62" s="21"/>
      <c r="B62" s="38">
        <v>3450</v>
      </c>
      <c r="C62" s="256" t="s">
        <v>385</v>
      </c>
      <c r="D62" s="39"/>
      <c r="E62" s="40"/>
      <c r="F62" s="171"/>
      <c r="J62" s="28" t="str">
        <f t="shared" si="0"/>
        <v>N</v>
      </c>
    </row>
    <row r="63" spans="1:10" x14ac:dyDescent="0.3">
      <c r="A63" s="21"/>
      <c r="B63" s="38">
        <v>3490</v>
      </c>
      <c r="C63" s="256" t="s">
        <v>386</v>
      </c>
      <c r="D63" s="39"/>
      <c r="E63" s="40"/>
      <c r="F63" s="171"/>
      <c r="J63" s="28" t="str">
        <f t="shared" si="0"/>
        <v>N</v>
      </c>
    </row>
    <row r="64" spans="1:10" x14ac:dyDescent="0.3">
      <c r="A64" s="21"/>
      <c r="B64" s="38">
        <v>3500</v>
      </c>
      <c r="C64" s="256" t="s">
        <v>387</v>
      </c>
      <c r="D64" s="39"/>
      <c r="E64" s="40"/>
      <c r="F64" s="171"/>
      <c r="J64" s="28" t="str">
        <f t="shared" si="0"/>
        <v>N</v>
      </c>
    </row>
    <row r="65" spans="1:10" x14ac:dyDescent="0.3">
      <c r="A65" s="21"/>
      <c r="B65" s="38">
        <v>3510</v>
      </c>
      <c r="C65" s="256" t="s">
        <v>388</v>
      </c>
      <c r="D65" s="39"/>
      <c r="E65" s="40"/>
      <c r="F65" s="171"/>
      <c r="J65" s="28" t="str">
        <f t="shared" si="0"/>
        <v>N</v>
      </c>
    </row>
    <row r="66" spans="1:10" x14ac:dyDescent="0.3">
      <c r="A66" s="21"/>
      <c r="B66" s="38">
        <v>3520</v>
      </c>
      <c r="C66" s="256" t="s">
        <v>389</v>
      </c>
      <c r="D66" s="39"/>
      <c r="E66" s="40"/>
      <c r="F66" s="171"/>
      <c r="J66" s="28" t="str">
        <f t="shared" si="0"/>
        <v>N</v>
      </c>
    </row>
    <row r="67" spans="1:10" x14ac:dyDescent="0.3">
      <c r="A67" s="21"/>
      <c r="B67" s="38">
        <v>3530</v>
      </c>
      <c r="C67" s="256" t="s">
        <v>390</v>
      </c>
      <c r="D67" s="39"/>
      <c r="E67" s="40"/>
      <c r="F67" s="171"/>
      <c r="J67" s="28" t="str">
        <f t="shared" si="0"/>
        <v>N</v>
      </c>
    </row>
    <row r="68" spans="1:10" x14ac:dyDescent="0.3">
      <c r="A68" s="21"/>
      <c r="B68" s="38">
        <v>3531</v>
      </c>
      <c r="C68" s="256" t="s">
        <v>391</v>
      </c>
      <c r="D68" s="39"/>
      <c r="E68" s="40"/>
      <c r="F68" s="171"/>
      <c r="J68" s="28" t="str">
        <f t="shared" si="0"/>
        <v>N</v>
      </c>
    </row>
    <row r="69" spans="1:10" x14ac:dyDescent="0.3">
      <c r="A69" s="21"/>
      <c r="B69" s="38">
        <v>3535</v>
      </c>
      <c r="C69" s="256" t="s">
        <v>392</v>
      </c>
      <c r="D69" s="39"/>
      <c r="E69" s="40"/>
      <c r="F69" s="171"/>
      <c r="J69" s="28" t="str">
        <f t="shared" si="0"/>
        <v>N</v>
      </c>
    </row>
    <row r="70" spans="1:10" x14ac:dyDescent="0.3">
      <c r="A70" s="21"/>
      <c r="B70" s="38">
        <v>3540</v>
      </c>
      <c r="C70" s="256" t="s">
        <v>393</v>
      </c>
      <c r="D70" s="39"/>
      <c r="E70" s="40"/>
      <c r="F70" s="171"/>
      <c r="J70" s="28" t="str">
        <f t="shared" si="0"/>
        <v>N</v>
      </c>
    </row>
    <row r="71" spans="1:10" x14ac:dyDescent="0.3">
      <c r="A71" s="21"/>
      <c r="B71" s="38">
        <v>3545</v>
      </c>
      <c r="C71" s="256" t="s">
        <v>401</v>
      </c>
      <c r="D71" s="39"/>
      <c r="E71" s="40"/>
      <c r="F71" s="171"/>
      <c r="J71" s="28" t="str">
        <f t="shared" si="0"/>
        <v>N</v>
      </c>
    </row>
    <row r="72" spans="1:10" x14ac:dyDescent="0.3">
      <c r="A72" s="21"/>
      <c r="B72" s="38">
        <v>3550</v>
      </c>
      <c r="C72" s="256" t="s">
        <v>394</v>
      </c>
      <c r="D72" s="39"/>
      <c r="E72" s="40"/>
      <c r="F72" s="171"/>
      <c r="J72" s="28" t="str">
        <f t="shared" ref="J72:J135" si="1">IF(AND(F72=0),"N","Y")</f>
        <v>N</v>
      </c>
    </row>
    <row r="73" spans="1:10" x14ac:dyDescent="0.3">
      <c r="A73" s="21"/>
      <c r="B73" s="38">
        <v>3570</v>
      </c>
      <c r="C73" s="256" t="s">
        <v>395</v>
      </c>
      <c r="D73" s="39"/>
      <c r="E73" s="40"/>
      <c r="F73" s="171"/>
      <c r="J73" s="28" t="str">
        <f t="shared" si="1"/>
        <v>N</v>
      </c>
    </row>
    <row r="74" spans="1:10" x14ac:dyDescent="0.3">
      <c r="A74" s="21"/>
      <c r="B74" s="38">
        <v>3572</v>
      </c>
      <c r="C74" s="256" t="s">
        <v>396</v>
      </c>
      <c r="D74" s="39"/>
      <c r="E74" s="40"/>
      <c r="F74" s="171"/>
      <c r="J74" s="28" t="str">
        <f t="shared" si="1"/>
        <v>N</v>
      </c>
    </row>
    <row r="75" spans="1:10" x14ac:dyDescent="0.3">
      <c r="A75" s="21"/>
      <c r="B75" s="38">
        <v>3573</v>
      </c>
      <c r="C75" s="256" t="s">
        <v>397</v>
      </c>
      <c r="D75" s="39"/>
      <c r="E75" s="40"/>
      <c r="F75" s="171"/>
      <c r="J75" s="28" t="str">
        <f t="shared" si="1"/>
        <v>N</v>
      </c>
    </row>
    <row r="76" spans="1:10" x14ac:dyDescent="0.3">
      <c r="A76" s="21"/>
      <c r="B76" s="38">
        <v>3574</v>
      </c>
      <c r="C76" s="256" t="s">
        <v>398</v>
      </c>
      <c r="D76" s="39"/>
      <c r="E76" s="40"/>
      <c r="F76" s="171"/>
      <c r="J76" s="28" t="str">
        <f t="shared" si="1"/>
        <v>N</v>
      </c>
    </row>
    <row r="77" spans="1:10" x14ac:dyDescent="0.3">
      <c r="A77" s="21"/>
      <c r="B77" s="38">
        <v>3575</v>
      </c>
      <c r="C77" s="256" t="s">
        <v>399</v>
      </c>
      <c r="D77" s="39"/>
      <c r="E77" s="40"/>
      <c r="F77" s="171"/>
      <c r="J77" s="28" t="str">
        <f t="shared" si="1"/>
        <v>N</v>
      </c>
    </row>
    <row r="78" spans="1:10" ht="19.5" thickBot="1" x14ac:dyDescent="0.35">
      <c r="A78" s="21"/>
      <c r="B78" s="38">
        <v>3580</v>
      </c>
      <c r="C78" s="256" t="s">
        <v>400</v>
      </c>
      <c r="D78" s="39"/>
      <c r="E78" s="178"/>
      <c r="F78" s="171"/>
      <c r="J78" s="28" t="str">
        <f t="shared" si="1"/>
        <v>N</v>
      </c>
    </row>
    <row r="79" spans="1:10" ht="19.5" thickBot="1" x14ac:dyDescent="0.35">
      <c r="A79" s="21"/>
      <c r="B79" s="9"/>
      <c r="C79" s="49" t="s">
        <v>402</v>
      </c>
      <c r="D79" s="10"/>
      <c r="E79" s="10"/>
      <c r="F79" s="179">
        <f>SUM(F49:F78)</f>
        <v>0</v>
      </c>
    </row>
    <row r="80" spans="1:10" ht="19.5" thickBot="1" x14ac:dyDescent="0.35">
      <c r="A80" s="21"/>
      <c r="B80" s="229"/>
      <c r="C80" s="230" t="s">
        <v>403</v>
      </c>
      <c r="D80" s="231"/>
      <c r="E80" s="231"/>
      <c r="F80" s="232"/>
    </row>
    <row r="81" spans="1:10" x14ac:dyDescent="0.3">
      <c r="A81" s="21"/>
      <c r="B81" s="38">
        <v>3650</v>
      </c>
      <c r="C81" s="256" t="s">
        <v>404</v>
      </c>
      <c r="D81" s="39"/>
      <c r="E81" s="40"/>
      <c r="F81" s="171"/>
      <c r="J81" s="28" t="str">
        <f t="shared" si="1"/>
        <v>N</v>
      </c>
    </row>
    <row r="82" spans="1:10" x14ac:dyDescent="0.3">
      <c r="A82" s="21"/>
      <c r="B82" s="38">
        <v>3700</v>
      </c>
      <c r="C82" s="256" t="s">
        <v>405</v>
      </c>
      <c r="D82" s="39"/>
      <c r="E82" s="40"/>
      <c r="F82" s="171"/>
      <c r="J82" s="28" t="str">
        <f t="shared" si="1"/>
        <v>N</v>
      </c>
    </row>
    <row r="83" spans="1:10" x14ac:dyDescent="0.3">
      <c r="A83" s="21"/>
      <c r="B83" s="38">
        <v>3770</v>
      </c>
      <c r="C83" s="256" t="s">
        <v>406</v>
      </c>
      <c r="D83" s="39"/>
      <c r="E83" s="40"/>
      <c r="F83" s="171"/>
      <c r="J83" s="28" t="str">
        <f t="shared" si="1"/>
        <v>N</v>
      </c>
    </row>
    <row r="84" spans="1:10" x14ac:dyDescent="0.3">
      <c r="A84" s="21"/>
      <c r="B84" s="38">
        <v>3800</v>
      </c>
      <c r="C84" s="256" t="s">
        <v>407</v>
      </c>
      <c r="D84" s="39"/>
      <c r="E84" s="40"/>
      <c r="F84" s="171"/>
      <c r="J84" s="28" t="str">
        <f t="shared" si="1"/>
        <v>N</v>
      </c>
    </row>
    <row r="85" spans="1:10" x14ac:dyDescent="0.3">
      <c r="A85" s="21"/>
      <c r="B85" s="38">
        <v>3840</v>
      </c>
      <c r="C85" s="256" t="s">
        <v>408</v>
      </c>
      <c r="D85" s="39"/>
      <c r="E85" s="40"/>
      <c r="F85" s="171"/>
      <c r="J85" s="28" t="str">
        <f t="shared" si="1"/>
        <v>N</v>
      </c>
    </row>
    <row r="86" spans="1:10" x14ac:dyDescent="0.3">
      <c r="A86" s="21"/>
      <c r="B86" s="38">
        <v>3850</v>
      </c>
      <c r="C86" s="256" t="s">
        <v>409</v>
      </c>
      <c r="D86" s="39"/>
      <c r="E86" s="40"/>
      <c r="F86" s="171"/>
      <c r="J86" s="28" t="str">
        <f t="shared" si="1"/>
        <v>N</v>
      </c>
    </row>
    <row r="87" spans="1:10" x14ac:dyDescent="0.3">
      <c r="A87" s="21"/>
      <c r="B87" s="38">
        <v>3851</v>
      </c>
      <c r="C87" s="256" t="s">
        <v>410</v>
      </c>
      <c r="D87" s="39"/>
      <c r="E87" s="40"/>
      <c r="F87" s="171"/>
      <c r="J87" s="28" t="str">
        <f t="shared" si="1"/>
        <v>N</v>
      </c>
    </row>
    <row r="88" spans="1:10" x14ac:dyDescent="0.3">
      <c r="A88" s="21"/>
      <c r="B88" s="38">
        <v>3852</v>
      </c>
      <c r="C88" s="256" t="s">
        <v>411</v>
      </c>
      <c r="D88" s="39"/>
      <c r="E88" s="40"/>
      <c r="F88" s="171"/>
      <c r="J88" s="28" t="str">
        <f t="shared" si="1"/>
        <v>N</v>
      </c>
    </row>
    <row r="89" spans="1:10" ht="19.5" thickBot="1" x14ac:dyDescent="0.35">
      <c r="A89" s="21"/>
      <c r="B89" s="38">
        <v>3853</v>
      </c>
      <c r="C89" s="256" t="s">
        <v>412</v>
      </c>
      <c r="D89" s="39"/>
      <c r="E89" s="40"/>
      <c r="F89" s="171"/>
      <c r="J89" s="28" t="str">
        <f t="shared" si="1"/>
        <v>N</v>
      </c>
    </row>
    <row r="90" spans="1:10" ht="19.5" thickBot="1" x14ac:dyDescent="0.35">
      <c r="A90" s="21"/>
      <c r="B90" s="9"/>
      <c r="C90" s="49" t="s">
        <v>413</v>
      </c>
      <c r="D90" s="10"/>
      <c r="E90" s="10"/>
      <c r="F90" s="179">
        <f>SUM(F81:F89)</f>
        <v>0</v>
      </c>
    </row>
    <row r="91" spans="1:10" ht="19.5" thickBot="1" x14ac:dyDescent="0.35">
      <c r="A91" s="21"/>
      <c r="B91" s="9"/>
      <c r="C91" s="49" t="s">
        <v>414</v>
      </c>
      <c r="D91" s="10"/>
      <c r="E91" s="10"/>
      <c r="F91" s="179">
        <f>F90+F47+F79+F40</f>
        <v>140</v>
      </c>
    </row>
    <row r="92" spans="1:10" ht="19.5" thickBot="1" x14ac:dyDescent="0.35">
      <c r="A92" s="21"/>
      <c r="B92" s="13"/>
      <c r="C92" s="14" t="s">
        <v>8</v>
      </c>
      <c r="D92" s="22"/>
      <c r="E92" s="22"/>
      <c r="F92" s="15"/>
    </row>
    <row r="93" spans="1:10" ht="19.5" thickBot="1" x14ac:dyDescent="0.35">
      <c r="A93" s="21"/>
      <c r="B93" s="44"/>
      <c r="C93" s="50" t="s">
        <v>415</v>
      </c>
      <c r="D93" s="51"/>
      <c r="E93" s="51"/>
      <c r="F93" s="52"/>
    </row>
    <row r="94" spans="1:10" ht="19.5" thickBot="1" x14ac:dyDescent="0.35">
      <c r="A94" s="21"/>
      <c r="B94" s="229"/>
      <c r="C94" s="230" t="s">
        <v>416</v>
      </c>
      <c r="D94" s="231"/>
      <c r="E94" s="231"/>
      <c r="F94" s="232"/>
    </row>
    <row r="95" spans="1:10" x14ac:dyDescent="0.3">
      <c r="A95" s="21"/>
      <c r="B95" s="38">
        <v>4110</v>
      </c>
      <c r="C95" s="256" t="s">
        <v>417</v>
      </c>
      <c r="D95" s="39"/>
      <c r="E95" s="40"/>
      <c r="F95" s="171"/>
      <c r="J95" s="28" t="str">
        <f t="shared" si="1"/>
        <v>N</v>
      </c>
    </row>
    <row r="96" spans="1:10" x14ac:dyDescent="0.3">
      <c r="A96" s="21"/>
      <c r="B96" s="38">
        <v>4111</v>
      </c>
      <c r="C96" s="256" t="s">
        <v>418</v>
      </c>
      <c r="D96" s="39"/>
      <c r="E96" s="40"/>
      <c r="F96" s="171"/>
      <c r="J96" s="28" t="str">
        <f t="shared" si="1"/>
        <v>N</v>
      </c>
    </row>
    <row r="97" spans="1:10" x14ac:dyDescent="0.3">
      <c r="A97" s="21"/>
      <c r="B97" s="38">
        <v>4150</v>
      </c>
      <c r="C97" s="256" t="s">
        <v>419</v>
      </c>
      <c r="D97" s="39"/>
      <c r="E97" s="40"/>
      <c r="F97" s="171"/>
      <c r="J97" s="28" t="str">
        <f t="shared" si="1"/>
        <v>N</v>
      </c>
    </row>
    <row r="98" spans="1:10" x14ac:dyDescent="0.3">
      <c r="A98" s="21"/>
      <c r="B98" s="38">
        <v>4170</v>
      </c>
      <c r="C98" s="256" t="s">
        <v>420</v>
      </c>
      <c r="D98" s="39"/>
      <c r="E98" s="40"/>
      <c r="F98" s="171"/>
      <c r="J98" s="28" t="str">
        <f t="shared" si="1"/>
        <v>N</v>
      </c>
    </row>
    <row r="99" spans="1:10" x14ac:dyDescent="0.3">
      <c r="A99" s="21"/>
      <c r="B99" s="38">
        <v>4181</v>
      </c>
      <c r="C99" s="256" t="s">
        <v>427</v>
      </c>
      <c r="D99" s="39"/>
      <c r="E99" s="40"/>
      <c r="F99" s="171"/>
      <c r="J99" s="28" t="str">
        <f t="shared" si="1"/>
        <v>N</v>
      </c>
    </row>
    <row r="100" spans="1:10" x14ac:dyDescent="0.3">
      <c r="A100" s="21"/>
      <c r="B100" s="38">
        <v>4190</v>
      </c>
      <c r="C100" s="256" t="s">
        <v>421</v>
      </c>
      <c r="D100" s="39"/>
      <c r="E100" s="40"/>
      <c r="F100" s="171"/>
      <c r="J100" s="28" t="str">
        <f t="shared" si="1"/>
        <v>N</v>
      </c>
    </row>
    <row r="101" spans="1:10" x14ac:dyDescent="0.3">
      <c r="A101" s="21"/>
      <c r="B101" s="38">
        <v>4191</v>
      </c>
      <c r="C101" s="258" t="s">
        <v>422</v>
      </c>
      <c r="D101" s="39"/>
      <c r="E101" s="40"/>
      <c r="F101" s="171"/>
      <c r="J101" s="28" t="str">
        <f t="shared" si="1"/>
        <v>N</v>
      </c>
    </row>
    <row r="102" spans="1:10" x14ac:dyDescent="0.3">
      <c r="A102" s="21"/>
      <c r="B102" s="38">
        <v>4196</v>
      </c>
      <c r="C102" s="256" t="s">
        <v>423</v>
      </c>
      <c r="D102" s="39"/>
      <c r="E102" s="40"/>
      <c r="F102" s="171"/>
      <c r="J102" s="28" t="str">
        <f t="shared" si="1"/>
        <v>N</v>
      </c>
    </row>
    <row r="103" spans="1:10" x14ac:dyDescent="0.3">
      <c r="A103" s="21"/>
      <c r="B103" s="38">
        <v>4197</v>
      </c>
      <c r="C103" s="258" t="s">
        <v>424</v>
      </c>
      <c r="D103" s="39"/>
      <c r="E103" s="40"/>
      <c r="F103" s="171"/>
      <c r="J103" s="28" t="str">
        <f t="shared" si="1"/>
        <v>N</v>
      </c>
    </row>
    <row r="104" spans="1:10" x14ac:dyDescent="0.3">
      <c r="A104" s="21"/>
      <c r="B104" s="38">
        <v>4198</v>
      </c>
      <c r="C104" s="258" t="s">
        <v>425</v>
      </c>
      <c r="D104" s="39"/>
      <c r="E104" s="40"/>
      <c r="F104" s="171"/>
      <c r="J104" s="28" t="str">
        <f t="shared" si="1"/>
        <v>N</v>
      </c>
    </row>
    <row r="105" spans="1:10" ht="19.5" thickBot="1" x14ac:dyDescent="0.35">
      <c r="A105" s="21"/>
      <c r="B105" s="38">
        <v>4199</v>
      </c>
      <c r="C105" s="258" t="s">
        <v>426</v>
      </c>
      <c r="D105" s="39"/>
      <c r="E105" s="40"/>
      <c r="F105" s="171"/>
      <c r="J105" s="28" t="str">
        <f t="shared" si="1"/>
        <v>N</v>
      </c>
    </row>
    <row r="106" spans="1:10" ht="19.5" thickBot="1" x14ac:dyDescent="0.35">
      <c r="A106" s="21"/>
      <c r="B106" s="16"/>
      <c r="C106" s="226" t="s">
        <v>428</v>
      </c>
      <c r="D106" s="17"/>
      <c r="E106" s="17"/>
      <c r="F106" s="183">
        <f>SUM(F95:F105)</f>
        <v>0</v>
      </c>
    </row>
    <row r="107" spans="1:10" ht="19.5" thickBot="1" x14ac:dyDescent="0.35">
      <c r="A107" s="21"/>
      <c r="B107" s="229"/>
      <c r="C107" s="230" t="s">
        <v>429</v>
      </c>
      <c r="D107" s="231"/>
      <c r="E107" s="231"/>
      <c r="F107" s="232"/>
    </row>
    <row r="108" spans="1:10" x14ac:dyDescent="0.3">
      <c r="A108" s="21"/>
      <c r="B108" s="38">
        <v>4310</v>
      </c>
      <c r="C108" s="256" t="s">
        <v>430</v>
      </c>
      <c r="D108" s="39"/>
      <c r="E108" s="40"/>
      <c r="F108" s="171"/>
      <c r="J108" s="28" t="str">
        <f t="shared" si="1"/>
        <v>N</v>
      </c>
    </row>
    <row r="109" spans="1:10" x14ac:dyDescent="0.3">
      <c r="A109" s="21"/>
      <c r="B109" s="38">
        <v>4311</v>
      </c>
      <c r="C109" s="256" t="s">
        <v>583</v>
      </c>
      <c r="D109" s="39"/>
      <c r="E109" s="40"/>
      <c r="F109" s="171"/>
      <c r="J109" s="28" t="str">
        <f t="shared" si="1"/>
        <v>N</v>
      </c>
    </row>
    <row r="110" spans="1:10" x14ac:dyDescent="0.3">
      <c r="A110" s="21"/>
      <c r="B110" s="38">
        <v>4315</v>
      </c>
      <c r="C110" s="256" t="s">
        <v>584</v>
      </c>
      <c r="D110" s="39"/>
      <c r="E110" s="40"/>
      <c r="F110" s="171"/>
      <c r="J110" s="28" t="str">
        <f t="shared" si="1"/>
        <v>N</v>
      </c>
    </row>
    <row r="111" spans="1:10" x14ac:dyDescent="0.3">
      <c r="A111" s="21"/>
      <c r="B111" s="38">
        <v>4330</v>
      </c>
      <c r="C111" s="256" t="s">
        <v>431</v>
      </c>
      <c r="D111" s="39"/>
      <c r="E111" s="40"/>
      <c r="F111" s="171"/>
      <c r="J111" s="28" t="str">
        <f t="shared" si="1"/>
        <v>N</v>
      </c>
    </row>
    <row r="112" spans="1:10" x14ac:dyDescent="0.3">
      <c r="A112" s="21"/>
      <c r="B112" s="38">
        <v>4410</v>
      </c>
      <c r="C112" s="256" t="s">
        <v>432</v>
      </c>
      <c r="D112" s="39"/>
      <c r="E112" s="40"/>
      <c r="F112" s="171"/>
      <c r="J112" s="28" t="str">
        <f t="shared" si="1"/>
        <v>N</v>
      </c>
    </row>
    <row r="113" spans="1:10" x14ac:dyDescent="0.3">
      <c r="A113" s="21"/>
      <c r="B113" s="38">
        <v>4420</v>
      </c>
      <c r="C113" s="256" t="s">
        <v>433</v>
      </c>
      <c r="D113" s="39"/>
      <c r="E113" s="40"/>
      <c r="F113" s="171"/>
      <c r="J113" s="28" t="str">
        <f t="shared" si="1"/>
        <v>N</v>
      </c>
    </row>
    <row r="114" spans="1:10" x14ac:dyDescent="0.3">
      <c r="A114" s="21"/>
      <c r="B114" s="38">
        <v>4490</v>
      </c>
      <c r="C114" s="256" t="s">
        <v>433</v>
      </c>
      <c r="D114" s="39"/>
      <c r="E114" s="40"/>
      <c r="F114" s="171"/>
      <c r="J114" s="28" t="str">
        <f t="shared" si="1"/>
        <v>N</v>
      </c>
    </row>
    <row r="115" spans="1:10" x14ac:dyDescent="0.3">
      <c r="A115" s="21"/>
      <c r="B115" s="38">
        <v>4550</v>
      </c>
      <c r="C115" s="256" t="s">
        <v>434</v>
      </c>
      <c r="D115" s="39"/>
      <c r="E115" s="40"/>
      <c r="F115" s="171"/>
      <c r="J115" s="28" t="str">
        <f t="shared" si="1"/>
        <v>N</v>
      </c>
    </row>
    <row r="116" spans="1:10" x14ac:dyDescent="0.3">
      <c r="A116" s="21"/>
      <c r="B116" s="38">
        <v>4570</v>
      </c>
      <c r="C116" s="256" t="s">
        <v>435</v>
      </c>
      <c r="D116" s="39"/>
      <c r="E116" s="40"/>
      <c r="F116" s="171"/>
      <c r="J116" s="28" t="str">
        <f t="shared" si="1"/>
        <v>N</v>
      </c>
    </row>
    <row r="117" spans="1:10" x14ac:dyDescent="0.3">
      <c r="A117" s="21"/>
      <c r="B117" s="38">
        <v>4590</v>
      </c>
      <c r="C117" s="256" t="s">
        <v>436</v>
      </c>
      <c r="D117" s="39"/>
      <c r="E117" s="40"/>
      <c r="F117" s="171"/>
      <c r="J117" s="28" t="str">
        <f t="shared" si="1"/>
        <v>N</v>
      </c>
    </row>
    <row r="118" spans="1:10" x14ac:dyDescent="0.3">
      <c r="A118" s="21"/>
      <c r="B118" s="38">
        <v>4610</v>
      </c>
      <c r="C118" s="256" t="s">
        <v>437</v>
      </c>
      <c r="D118" s="39"/>
      <c r="E118" s="40"/>
      <c r="F118" s="171"/>
      <c r="J118" s="28" t="str">
        <f t="shared" si="1"/>
        <v>N</v>
      </c>
    </row>
    <row r="119" spans="1:10" x14ac:dyDescent="0.3">
      <c r="A119" s="21"/>
      <c r="B119" s="38">
        <v>4620</v>
      </c>
      <c r="C119" s="256" t="s">
        <v>438</v>
      </c>
      <c r="D119" s="39"/>
      <c r="E119" s="40"/>
      <c r="F119" s="171"/>
      <c r="J119" s="28" t="str">
        <f t="shared" si="1"/>
        <v>N</v>
      </c>
    </row>
    <row r="120" spans="1:10" x14ac:dyDescent="0.3">
      <c r="A120" s="21"/>
      <c r="B120" s="38">
        <v>4635</v>
      </c>
      <c r="C120" s="256" t="s">
        <v>439</v>
      </c>
      <c r="D120" s="39"/>
      <c r="E120" s="40"/>
      <c r="F120" s="171"/>
      <c r="J120" s="28" t="str">
        <f t="shared" si="1"/>
        <v>N</v>
      </c>
    </row>
    <row r="121" spans="1:10" x14ac:dyDescent="0.3">
      <c r="A121" s="21"/>
      <c r="B121" s="38">
        <v>4640</v>
      </c>
      <c r="C121" s="256" t="s">
        <v>564</v>
      </c>
      <c r="D121" s="39"/>
      <c r="E121" s="40"/>
      <c r="F121" s="171"/>
      <c r="J121" s="28" t="str">
        <f t="shared" si="1"/>
        <v>N</v>
      </c>
    </row>
    <row r="122" spans="1:10" x14ac:dyDescent="0.3">
      <c r="A122" s="21"/>
      <c r="B122" s="38">
        <v>4641</v>
      </c>
      <c r="C122" s="256" t="s">
        <v>566</v>
      </c>
      <c r="D122" s="39"/>
      <c r="E122" s="40"/>
      <c r="F122" s="171"/>
      <c r="J122" s="28" t="str">
        <f t="shared" si="1"/>
        <v>N</v>
      </c>
    </row>
    <row r="123" spans="1:10" x14ac:dyDescent="0.3">
      <c r="A123" s="21"/>
      <c r="B123" s="38">
        <v>4650</v>
      </c>
      <c r="C123" s="256" t="s">
        <v>440</v>
      </c>
      <c r="D123" s="39"/>
      <c r="E123" s="40"/>
      <c r="F123" s="171"/>
      <c r="J123" s="28" t="str">
        <f t="shared" si="1"/>
        <v>N</v>
      </c>
    </row>
    <row r="124" spans="1:10" x14ac:dyDescent="0.3">
      <c r="A124" s="21"/>
      <c r="B124" s="38">
        <v>4670</v>
      </c>
      <c r="C124" s="256" t="s">
        <v>441</v>
      </c>
      <c r="D124" s="39"/>
      <c r="E124" s="40"/>
      <c r="F124" s="171"/>
      <c r="J124" s="28" t="str">
        <f t="shared" si="1"/>
        <v>N</v>
      </c>
    </row>
    <row r="125" spans="1:10" x14ac:dyDescent="0.3">
      <c r="A125" s="21"/>
      <c r="B125" s="38">
        <v>4671</v>
      </c>
      <c r="C125" s="256" t="s">
        <v>442</v>
      </c>
      <c r="D125" s="39"/>
      <c r="E125" s="40"/>
      <c r="F125" s="171"/>
      <c r="J125" s="28" t="str">
        <f t="shared" si="1"/>
        <v>N</v>
      </c>
    </row>
    <row r="126" spans="1:10" x14ac:dyDescent="0.3">
      <c r="A126" s="21"/>
      <c r="B126" s="38">
        <v>4690</v>
      </c>
      <c r="C126" s="256" t="s">
        <v>443</v>
      </c>
      <c r="D126" s="39"/>
      <c r="E126" s="40"/>
      <c r="F126" s="171"/>
      <c r="J126" s="28" t="str">
        <f t="shared" si="1"/>
        <v>N</v>
      </c>
    </row>
    <row r="127" spans="1:10" x14ac:dyDescent="0.3">
      <c r="A127" s="21"/>
      <c r="B127" s="38">
        <v>4710</v>
      </c>
      <c r="C127" s="256" t="s">
        <v>444</v>
      </c>
      <c r="D127" s="39"/>
      <c r="E127" s="40"/>
      <c r="F127" s="171"/>
      <c r="J127" s="28" t="str">
        <f t="shared" si="1"/>
        <v>N</v>
      </c>
    </row>
    <row r="128" spans="1:10" x14ac:dyDescent="0.3">
      <c r="A128" s="21"/>
      <c r="B128" s="38">
        <v>4720</v>
      </c>
      <c r="C128" s="256" t="s">
        <v>445</v>
      </c>
      <c r="D128" s="39"/>
      <c r="E128" s="40"/>
      <c r="F128" s="171"/>
      <c r="J128" s="28" t="str">
        <f t="shared" si="1"/>
        <v>N</v>
      </c>
    </row>
    <row r="129" spans="1:10" x14ac:dyDescent="0.3">
      <c r="A129" s="21"/>
      <c r="B129" s="38">
        <v>4730</v>
      </c>
      <c r="C129" s="256" t="s">
        <v>446</v>
      </c>
      <c r="D129" s="39"/>
      <c r="E129" s="40"/>
      <c r="F129" s="171"/>
      <c r="J129" s="28" t="str">
        <f t="shared" si="1"/>
        <v>N</v>
      </c>
    </row>
    <row r="130" spans="1:10" x14ac:dyDescent="0.3">
      <c r="A130" s="21"/>
      <c r="B130" s="38">
        <v>4740</v>
      </c>
      <c r="C130" s="256" t="s">
        <v>447</v>
      </c>
      <c r="D130" s="39"/>
      <c r="E130" s="40"/>
      <c r="F130" s="171"/>
      <c r="J130" s="28" t="str">
        <f t="shared" si="1"/>
        <v>N</v>
      </c>
    </row>
    <row r="131" spans="1:10" x14ac:dyDescent="0.3">
      <c r="A131" s="21"/>
      <c r="B131" s="38">
        <v>4741</v>
      </c>
      <c r="C131" s="256" t="s">
        <v>448</v>
      </c>
      <c r="D131" s="39"/>
      <c r="E131" s="40"/>
      <c r="F131" s="171"/>
      <c r="J131" s="28" t="str">
        <f t="shared" si="1"/>
        <v>N</v>
      </c>
    </row>
    <row r="132" spans="1:10" x14ac:dyDescent="0.3">
      <c r="A132" s="21"/>
      <c r="B132" s="38">
        <v>4760</v>
      </c>
      <c r="C132" s="256" t="s">
        <v>449</v>
      </c>
      <c r="D132" s="39"/>
      <c r="E132" s="40"/>
      <c r="F132" s="171"/>
      <c r="J132" s="28" t="str">
        <f t="shared" si="1"/>
        <v>N</v>
      </c>
    </row>
    <row r="133" spans="1:10" x14ac:dyDescent="0.3">
      <c r="A133" s="21"/>
      <c r="B133" s="38">
        <v>4770</v>
      </c>
      <c r="C133" s="256" t="s">
        <v>450</v>
      </c>
      <c r="D133" s="39"/>
      <c r="E133" s="40"/>
      <c r="F133" s="171"/>
      <c r="J133" s="28" t="str">
        <f t="shared" si="1"/>
        <v>N</v>
      </c>
    </row>
    <row r="134" spans="1:10" x14ac:dyDescent="0.3">
      <c r="A134" s="21"/>
      <c r="B134" s="38">
        <v>4780</v>
      </c>
      <c r="C134" s="256" t="s">
        <v>451</v>
      </c>
      <c r="D134" s="39"/>
      <c r="E134" s="40"/>
      <c r="F134" s="171"/>
      <c r="J134" s="28" t="str">
        <f t="shared" si="1"/>
        <v>N</v>
      </c>
    </row>
    <row r="135" spans="1:10" x14ac:dyDescent="0.3">
      <c r="A135" s="21"/>
      <c r="B135" s="38">
        <v>4810</v>
      </c>
      <c r="C135" s="256" t="s">
        <v>452</v>
      </c>
      <c r="D135" s="39"/>
      <c r="E135" s="40"/>
      <c r="F135" s="171"/>
      <c r="J135" s="28" t="str">
        <f t="shared" si="1"/>
        <v>N</v>
      </c>
    </row>
    <row r="136" spans="1:10" x14ac:dyDescent="0.3">
      <c r="A136" s="21"/>
      <c r="B136" s="38">
        <v>4815</v>
      </c>
      <c r="C136" s="256" t="s">
        <v>453</v>
      </c>
      <c r="D136" s="39"/>
      <c r="E136" s="40"/>
      <c r="F136" s="171"/>
      <c r="J136" s="28" t="str">
        <f t="shared" ref="J136:J199" si="2">IF(AND(F136=0),"N","Y")</f>
        <v>N</v>
      </c>
    </row>
    <row r="137" spans="1:10" x14ac:dyDescent="0.3">
      <c r="A137" s="21"/>
      <c r="B137" s="38">
        <v>4908</v>
      </c>
      <c r="C137" s="256" t="s">
        <v>454</v>
      </c>
      <c r="D137" s="39"/>
      <c r="E137" s="40"/>
      <c r="F137" s="171"/>
      <c r="J137" s="28" t="str">
        <f t="shared" si="2"/>
        <v>N</v>
      </c>
    </row>
    <row r="138" spans="1:10" x14ac:dyDescent="0.3">
      <c r="A138" s="21"/>
      <c r="B138" s="38">
        <v>4909</v>
      </c>
      <c r="C138" s="256" t="s">
        <v>455</v>
      </c>
      <c r="D138" s="39"/>
      <c r="E138" s="40"/>
      <c r="F138" s="171"/>
      <c r="J138" s="28" t="str">
        <f t="shared" si="2"/>
        <v>N</v>
      </c>
    </row>
    <row r="139" spans="1:10" x14ac:dyDescent="0.3">
      <c r="A139" s="21"/>
      <c r="B139" s="38">
        <v>4910</v>
      </c>
      <c r="C139" s="256" t="s">
        <v>456</v>
      </c>
      <c r="D139" s="39"/>
      <c r="E139" s="40"/>
      <c r="F139" s="171"/>
      <c r="J139" s="28" t="str">
        <f t="shared" si="2"/>
        <v>N</v>
      </c>
    </row>
    <row r="140" spans="1:10" x14ac:dyDescent="0.3">
      <c r="A140" s="21"/>
      <c r="B140" s="38">
        <v>4911</v>
      </c>
      <c r="C140" s="256" t="s">
        <v>457</v>
      </c>
      <c r="D140" s="39"/>
      <c r="E140" s="40"/>
      <c r="F140" s="171"/>
      <c r="J140" s="28" t="str">
        <f t="shared" si="2"/>
        <v>N</v>
      </c>
    </row>
    <row r="141" spans="1:10" x14ac:dyDescent="0.3">
      <c r="A141" s="21"/>
      <c r="B141" s="38">
        <v>4912</v>
      </c>
      <c r="C141" s="256" t="s">
        <v>458</v>
      </c>
      <c r="D141" s="39"/>
      <c r="E141" s="40"/>
      <c r="F141" s="171"/>
      <c r="J141" s="28" t="str">
        <f t="shared" si="2"/>
        <v>N</v>
      </c>
    </row>
    <row r="142" spans="1:10" x14ac:dyDescent="0.3">
      <c r="A142" s="21"/>
      <c r="B142" s="38">
        <v>4913</v>
      </c>
      <c r="C142" s="256" t="s">
        <v>459</v>
      </c>
      <c r="D142" s="39"/>
      <c r="E142" s="40"/>
      <c r="F142" s="171"/>
      <c r="J142" s="28" t="str">
        <f t="shared" si="2"/>
        <v>N</v>
      </c>
    </row>
    <row r="143" spans="1:10" x14ac:dyDescent="0.3">
      <c r="A143" s="21"/>
      <c r="B143" s="38">
        <v>4914</v>
      </c>
      <c r="C143" s="256" t="s">
        <v>460</v>
      </c>
      <c r="D143" s="39"/>
      <c r="E143" s="40"/>
      <c r="F143" s="171"/>
      <c r="J143" s="28" t="str">
        <f t="shared" si="2"/>
        <v>N</v>
      </c>
    </row>
    <row r="144" spans="1:10" x14ac:dyDescent="0.3">
      <c r="A144" s="21"/>
      <c r="B144" s="38">
        <v>4915</v>
      </c>
      <c r="C144" s="257" t="s">
        <v>461</v>
      </c>
      <c r="D144" s="39"/>
      <c r="E144" s="40"/>
      <c r="F144" s="171"/>
      <c r="J144" s="28" t="str">
        <f t="shared" si="2"/>
        <v>N</v>
      </c>
    </row>
    <row r="145" spans="1:10" x14ac:dyDescent="0.3">
      <c r="A145" s="21"/>
      <c r="B145" s="38">
        <v>4916</v>
      </c>
      <c r="C145" s="256" t="s">
        <v>462</v>
      </c>
      <c r="D145" s="39"/>
      <c r="E145" s="40"/>
      <c r="F145" s="171"/>
      <c r="J145" s="28" t="str">
        <f t="shared" si="2"/>
        <v>N</v>
      </c>
    </row>
    <row r="146" spans="1:10" x14ac:dyDescent="0.3">
      <c r="A146" s="21"/>
      <c r="B146" s="38">
        <v>4917</v>
      </c>
      <c r="C146" s="256" t="s">
        <v>463</v>
      </c>
      <c r="D146" s="39"/>
      <c r="E146" s="40"/>
      <c r="F146" s="171"/>
      <c r="J146" s="28" t="str">
        <f t="shared" si="2"/>
        <v>N</v>
      </c>
    </row>
    <row r="147" spans="1:10" x14ac:dyDescent="0.3">
      <c r="A147" s="21"/>
      <c r="B147" s="38">
        <v>4918</v>
      </c>
      <c r="C147" s="256" t="s">
        <v>464</v>
      </c>
      <c r="D147" s="39"/>
      <c r="E147" s="40"/>
      <c r="F147" s="171"/>
      <c r="J147" s="28" t="str">
        <f t="shared" si="2"/>
        <v>N</v>
      </c>
    </row>
    <row r="148" spans="1:10" x14ac:dyDescent="0.3">
      <c r="A148" s="21"/>
      <c r="B148" s="38">
        <v>4919</v>
      </c>
      <c r="C148" s="256" t="s">
        <v>465</v>
      </c>
      <c r="D148" s="39"/>
      <c r="E148" s="40"/>
      <c r="F148" s="171"/>
      <c r="J148" s="28" t="str">
        <f t="shared" si="2"/>
        <v>N</v>
      </c>
    </row>
    <row r="149" spans="1:10" x14ac:dyDescent="0.3">
      <c r="A149" s="21"/>
      <c r="B149" s="38">
        <v>4920</v>
      </c>
      <c r="C149" s="256" t="s">
        <v>466</v>
      </c>
      <c r="D149" s="39"/>
      <c r="E149" s="40"/>
      <c r="F149" s="171"/>
      <c r="J149" s="28" t="str">
        <f t="shared" si="2"/>
        <v>N</v>
      </c>
    </row>
    <row r="150" spans="1:10" x14ac:dyDescent="0.3">
      <c r="A150" s="21"/>
      <c r="B150" s="38">
        <v>4921</v>
      </c>
      <c r="C150" s="256" t="s">
        <v>467</v>
      </c>
      <c r="D150" s="39"/>
      <c r="E150" s="40"/>
      <c r="F150" s="171"/>
      <c r="J150" s="28" t="str">
        <f t="shared" si="2"/>
        <v>N</v>
      </c>
    </row>
    <row r="151" spans="1:10" x14ac:dyDescent="0.3">
      <c r="A151" s="21"/>
      <c r="B151" s="38">
        <v>4922</v>
      </c>
      <c r="C151" s="256" t="s">
        <v>468</v>
      </c>
      <c r="D151" s="39"/>
      <c r="E151" s="40"/>
      <c r="F151" s="171"/>
      <c r="J151" s="28" t="str">
        <f t="shared" si="2"/>
        <v>N</v>
      </c>
    </row>
    <row r="152" spans="1:10" x14ac:dyDescent="0.3">
      <c r="A152" s="21"/>
      <c r="B152" s="38">
        <v>4923</v>
      </c>
      <c r="C152" s="256" t="s">
        <v>469</v>
      </c>
      <c r="D152" s="39"/>
      <c r="E152" s="40"/>
      <c r="F152" s="171"/>
      <c r="J152" s="28" t="str">
        <f t="shared" si="2"/>
        <v>N</v>
      </c>
    </row>
    <row r="153" spans="1:10" x14ac:dyDescent="0.3">
      <c r="A153" s="21"/>
      <c r="B153" s="38">
        <v>4924</v>
      </c>
      <c r="C153" s="256" t="s">
        <v>470</v>
      </c>
      <c r="D153" s="39"/>
      <c r="E153" s="40"/>
      <c r="F153" s="171"/>
      <c r="J153" s="28" t="str">
        <f t="shared" si="2"/>
        <v>N</v>
      </c>
    </row>
    <row r="154" spans="1:10" x14ac:dyDescent="0.3">
      <c r="A154" s="21"/>
      <c r="B154" s="38">
        <v>4925</v>
      </c>
      <c r="C154" s="256" t="s">
        <v>471</v>
      </c>
      <c r="D154" s="39"/>
      <c r="E154" s="40"/>
      <c r="F154" s="171"/>
      <c r="J154" s="28" t="str">
        <f t="shared" si="2"/>
        <v>N</v>
      </c>
    </row>
    <row r="155" spans="1:10" x14ac:dyDescent="0.3">
      <c r="A155" s="21"/>
      <c r="B155" s="38">
        <v>4927</v>
      </c>
      <c r="C155" s="256" t="s">
        <v>472</v>
      </c>
      <c r="D155" s="39"/>
      <c r="E155" s="40"/>
      <c r="F155" s="171"/>
      <c r="J155" s="28" t="str">
        <f t="shared" si="2"/>
        <v>N</v>
      </c>
    </row>
    <row r="156" spans="1:10" x14ac:dyDescent="0.3">
      <c r="A156" s="21"/>
      <c r="B156" s="38">
        <v>4928</v>
      </c>
      <c r="C156" s="256" t="s">
        <v>473</v>
      </c>
      <c r="D156" s="39"/>
      <c r="E156" s="40"/>
      <c r="F156" s="171"/>
      <c r="J156" s="28" t="str">
        <f t="shared" si="2"/>
        <v>N</v>
      </c>
    </row>
    <row r="157" spans="1:10" ht="19.5" thickBot="1" x14ac:dyDescent="0.35">
      <c r="A157" s="21"/>
      <c r="B157" s="38">
        <v>4930</v>
      </c>
      <c r="C157" s="256" t="s">
        <v>474</v>
      </c>
      <c r="D157" s="39"/>
      <c r="E157" s="40"/>
      <c r="F157" s="171"/>
      <c r="J157" s="28" t="str">
        <f t="shared" si="2"/>
        <v>N</v>
      </c>
    </row>
    <row r="158" spans="1:10" ht="19.5" thickBot="1" x14ac:dyDescent="0.35">
      <c r="A158" s="21"/>
      <c r="B158" s="16"/>
      <c r="C158" s="226" t="s">
        <v>475</v>
      </c>
      <c r="D158" s="17"/>
      <c r="E158" s="17"/>
      <c r="F158" s="183">
        <f>SUM(F108:F157)</f>
        <v>0</v>
      </c>
    </row>
    <row r="159" spans="1:10" ht="19.5" thickBot="1" x14ac:dyDescent="0.35">
      <c r="A159" s="21"/>
      <c r="B159" s="229"/>
      <c r="C159" s="230" t="s">
        <v>476</v>
      </c>
      <c r="D159" s="231"/>
      <c r="E159" s="231"/>
      <c r="F159" s="232"/>
    </row>
    <row r="160" spans="1:10" x14ac:dyDescent="0.3">
      <c r="A160" s="21"/>
      <c r="B160" s="38">
        <v>5010</v>
      </c>
      <c r="C160" s="256" t="s">
        <v>477</v>
      </c>
      <c r="D160" s="39"/>
      <c r="E160" s="40"/>
      <c r="F160" s="171"/>
      <c r="J160" s="28" t="str">
        <f t="shared" si="2"/>
        <v>N</v>
      </c>
    </row>
    <row r="161" spans="1:10" x14ac:dyDescent="0.3">
      <c r="A161" s="21"/>
      <c r="B161" s="38">
        <v>5011</v>
      </c>
      <c r="C161" s="256" t="s">
        <v>478</v>
      </c>
      <c r="D161" s="39"/>
      <c r="E161" s="40"/>
      <c r="F161" s="171"/>
      <c r="J161" s="28" t="str">
        <f t="shared" si="2"/>
        <v>N</v>
      </c>
    </row>
    <row r="162" spans="1:10" x14ac:dyDescent="0.3">
      <c r="A162" s="21"/>
      <c r="B162" s="38">
        <v>5030</v>
      </c>
      <c r="C162" s="256" t="s">
        <v>479</v>
      </c>
      <c r="D162" s="39"/>
      <c r="E162" s="40"/>
      <c r="F162" s="171"/>
      <c r="J162" s="28" t="str">
        <f t="shared" si="2"/>
        <v>N</v>
      </c>
    </row>
    <row r="163" spans="1:10" x14ac:dyDescent="0.3">
      <c r="A163" s="21"/>
      <c r="B163" s="38">
        <v>5110</v>
      </c>
      <c r="C163" s="256" t="s">
        <v>480</v>
      </c>
      <c r="D163" s="39"/>
      <c r="E163" s="40"/>
      <c r="F163" s="171"/>
      <c r="J163" s="28" t="str">
        <f t="shared" si="2"/>
        <v>N</v>
      </c>
    </row>
    <row r="164" spans="1:10" x14ac:dyDescent="0.3">
      <c r="A164" s="21"/>
      <c r="B164" s="38">
        <v>5111</v>
      </c>
      <c r="C164" s="256" t="s">
        <v>481</v>
      </c>
      <c r="D164" s="39"/>
      <c r="E164" s="40"/>
      <c r="F164" s="171"/>
      <c r="J164" s="28" t="str">
        <f t="shared" si="2"/>
        <v>N</v>
      </c>
    </row>
    <row r="165" spans="1:10" x14ac:dyDescent="0.3">
      <c r="A165" s="21"/>
      <c r="B165" s="38">
        <v>5112</v>
      </c>
      <c r="C165" s="256" t="s">
        <v>482</v>
      </c>
      <c r="D165" s="39"/>
      <c r="E165" s="40"/>
      <c r="F165" s="171"/>
      <c r="J165" s="28" t="str">
        <f t="shared" si="2"/>
        <v>N</v>
      </c>
    </row>
    <row r="166" spans="1:10" x14ac:dyDescent="0.3">
      <c r="A166" s="21"/>
      <c r="B166" s="38">
        <v>5150</v>
      </c>
      <c r="C166" s="256" t="s">
        <v>483</v>
      </c>
      <c r="D166" s="39"/>
      <c r="E166" s="40"/>
      <c r="F166" s="171"/>
      <c r="J166" s="28" t="str">
        <f t="shared" si="2"/>
        <v>N</v>
      </c>
    </row>
    <row r="167" spans="1:10" x14ac:dyDescent="0.3">
      <c r="A167" s="21"/>
      <c r="B167" s="38">
        <v>5170</v>
      </c>
      <c r="C167" s="256" t="s">
        <v>484</v>
      </c>
      <c r="D167" s="39"/>
      <c r="E167" s="40"/>
      <c r="F167" s="171"/>
      <c r="J167" s="28" t="str">
        <f t="shared" si="2"/>
        <v>N</v>
      </c>
    </row>
    <row r="168" spans="1:10" x14ac:dyDescent="0.3">
      <c r="A168" s="21"/>
      <c r="B168" s="38">
        <v>5175</v>
      </c>
      <c r="C168" s="256" t="s">
        <v>485</v>
      </c>
      <c r="D168" s="39"/>
      <c r="E168" s="40"/>
      <c r="F168" s="171"/>
      <c r="J168" s="28" t="str">
        <f t="shared" si="2"/>
        <v>N</v>
      </c>
    </row>
    <row r="169" spans="1:10" x14ac:dyDescent="0.3">
      <c r="A169" s="21"/>
      <c r="B169" s="38">
        <v>5310</v>
      </c>
      <c r="C169" s="256" t="s">
        <v>486</v>
      </c>
      <c r="D169" s="39"/>
      <c r="E169" s="40"/>
      <c r="F169" s="171"/>
      <c r="J169" s="28" t="str">
        <f t="shared" si="2"/>
        <v>N</v>
      </c>
    </row>
    <row r="170" spans="1:10" x14ac:dyDescent="0.3">
      <c r="A170" s="21"/>
      <c r="B170" s="38">
        <v>5315</v>
      </c>
      <c r="C170" s="256" t="s">
        <v>487</v>
      </c>
      <c r="D170" s="39"/>
      <c r="E170" s="40"/>
      <c r="F170" s="171"/>
      <c r="J170" s="28" t="str">
        <f t="shared" si="2"/>
        <v>N</v>
      </c>
    </row>
    <row r="171" spans="1:10" x14ac:dyDescent="0.3">
      <c r="A171" s="21"/>
      <c r="B171" s="38">
        <v>5316</v>
      </c>
      <c r="C171" s="256" t="s">
        <v>488</v>
      </c>
      <c r="D171" s="39"/>
      <c r="E171" s="40"/>
      <c r="F171" s="171"/>
      <c r="J171" s="28" t="str">
        <f t="shared" si="2"/>
        <v>N</v>
      </c>
    </row>
    <row r="172" spans="1:10" x14ac:dyDescent="0.3">
      <c r="A172" s="21"/>
      <c r="B172" s="38">
        <v>5350</v>
      </c>
      <c r="C172" s="256" t="s">
        <v>489</v>
      </c>
      <c r="D172" s="39"/>
      <c r="E172" s="40"/>
      <c r="F172" s="171"/>
      <c r="J172" s="28" t="str">
        <f t="shared" si="2"/>
        <v>N</v>
      </c>
    </row>
    <row r="173" spans="1:10" x14ac:dyDescent="0.3">
      <c r="A173" s="21"/>
      <c r="B173" s="38">
        <v>5400</v>
      </c>
      <c r="C173" s="256" t="s">
        <v>490</v>
      </c>
      <c r="D173" s="39"/>
      <c r="E173" s="40"/>
      <c r="F173" s="171"/>
      <c r="J173" s="28" t="str">
        <f t="shared" si="2"/>
        <v>N</v>
      </c>
    </row>
    <row r="174" spans="1:10" x14ac:dyDescent="0.3">
      <c r="A174" s="21"/>
      <c r="B174" s="38">
        <v>5450</v>
      </c>
      <c r="C174" s="256" t="s">
        <v>491</v>
      </c>
      <c r="D174" s="39"/>
      <c r="E174" s="40"/>
      <c r="F174" s="171"/>
      <c r="J174" s="28" t="str">
        <f t="shared" si="2"/>
        <v>N</v>
      </c>
    </row>
    <row r="175" spans="1:10" x14ac:dyDescent="0.3">
      <c r="A175" s="21"/>
      <c r="B175" s="38">
        <v>5510</v>
      </c>
      <c r="C175" s="256" t="s">
        <v>492</v>
      </c>
      <c r="D175" s="39"/>
      <c r="E175" s="40"/>
      <c r="F175" s="171"/>
      <c r="J175" s="28" t="str">
        <f t="shared" si="2"/>
        <v>N</v>
      </c>
    </row>
    <row r="176" spans="1:10" x14ac:dyDescent="0.3">
      <c r="A176" s="21"/>
      <c r="B176" s="38">
        <v>5550</v>
      </c>
      <c r="C176" s="256" t="s">
        <v>493</v>
      </c>
      <c r="D176" s="39"/>
      <c r="E176" s="40"/>
      <c r="F176" s="171"/>
      <c r="J176" s="28" t="str">
        <f t="shared" si="2"/>
        <v>N</v>
      </c>
    </row>
    <row r="177" spans="1:10" x14ac:dyDescent="0.3">
      <c r="A177" s="21"/>
      <c r="B177" s="38">
        <v>5551</v>
      </c>
      <c r="C177" s="256" t="s">
        <v>494</v>
      </c>
      <c r="D177" s="39"/>
      <c r="E177" s="40"/>
      <c r="F177" s="171"/>
      <c r="J177" s="28" t="str">
        <f t="shared" si="2"/>
        <v>N</v>
      </c>
    </row>
    <row r="178" spans="1:10" x14ac:dyDescent="0.3">
      <c r="A178" s="21"/>
      <c r="B178" s="38">
        <v>5552</v>
      </c>
      <c r="C178" s="256" t="s">
        <v>495</v>
      </c>
      <c r="D178" s="39"/>
      <c r="E178" s="40"/>
      <c r="F178" s="171"/>
      <c r="J178" s="28" t="str">
        <f t="shared" si="2"/>
        <v>N</v>
      </c>
    </row>
    <row r="179" spans="1:10" ht="15" customHeight="1" x14ac:dyDescent="0.3">
      <c r="A179" s="21"/>
      <c r="B179" s="38">
        <v>5610</v>
      </c>
      <c r="C179" s="256" t="s">
        <v>496</v>
      </c>
      <c r="D179" s="39"/>
      <c r="E179" s="40"/>
      <c r="F179" s="171"/>
      <c r="J179" s="28" t="str">
        <f t="shared" si="2"/>
        <v>N</v>
      </c>
    </row>
    <row r="180" spans="1:10" x14ac:dyDescent="0.3">
      <c r="A180" s="21"/>
      <c r="B180" s="38">
        <v>5611</v>
      </c>
      <c r="C180" s="256" t="s">
        <v>497</v>
      </c>
      <c r="D180" s="39"/>
      <c r="E180" s="40"/>
      <c r="F180" s="171"/>
      <c r="J180" s="28" t="str">
        <f t="shared" si="2"/>
        <v>N</v>
      </c>
    </row>
    <row r="181" spans="1:10" x14ac:dyDescent="0.3">
      <c r="A181" s="21"/>
      <c r="B181" s="38">
        <v>5700</v>
      </c>
      <c r="C181" s="256" t="s">
        <v>498</v>
      </c>
      <c r="D181" s="39"/>
      <c r="E181" s="40"/>
      <c r="F181" s="171"/>
      <c r="J181" s="28" t="str">
        <f t="shared" si="2"/>
        <v>N</v>
      </c>
    </row>
    <row r="182" spans="1:10" x14ac:dyDescent="0.3">
      <c r="A182" s="21"/>
      <c r="B182" s="38">
        <v>5800</v>
      </c>
      <c r="C182" s="256" t="s">
        <v>499</v>
      </c>
      <c r="D182" s="39"/>
      <c r="E182" s="40"/>
      <c r="F182" s="171"/>
      <c r="J182" s="28" t="str">
        <f t="shared" si="2"/>
        <v>N</v>
      </c>
    </row>
    <row r="183" spans="1:10" x14ac:dyDescent="0.3">
      <c r="A183" s="21"/>
      <c r="B183" s="38">
        <v>5801</v>
      </c>
      <c r="C183" s="256" t="s">
        <v>500</v>
      </c>
      <c r="D183" s="39"/>
      <c r="E183" s="40"/>
      <c r="F183" s="171"/>
      <c r="J183" s="28" t="str">
        <f t="shared" si="2"/>
        <v>N</v>
      </c>
    </row>
    <row r="184" spans="1:10" x14ac:dyDescent="0.3">
      <c r="A184" s="21"/>
      <c r="B184" s="38">
        <v>5803</v>
      </c>
      <c r="C184" s="256" t="s">
        <v>585</v>
      </c>
      <c r="D184" s="39"/>
      <c r="E184" s="40"/>
      <c r="F184" s="171"/>
      <c r="J184" s="28" t="str">
        <f t="shared" si="2"/>
        <v>N</v>
      </c>
    </row>
    <row r="185" spans="1:10" x14ac:dyDescent="0.3">
      <c r="A185" s="21"/>
      <c r="B185" s="38">
        <v>5804</v>
      </c>
      <c r="C185" s="256" t="s">
        <v>501</v>
      </c>
      <c r="D185" s="39"/>
      <c r="E185" s="40"/>
      <c r="F185" s="171"/>
      <c r="J185" s="28" t="str">
        <f t="shared" si="2"/>
        <v>N</v>
      </c>
    </row>
    <row r="186" spans="1:10" ht="19.5" thickBot="1" x14ac:dyDescent="0.35">
      <c r="A186" s="21"/>
      <c r="B186" s="266">
        <v>5806</v>
      </c>
      <c r="C186" s="256" t="s">
        <v>586</v>
      </c>
      <c r="D186" s="178"/>
      <c r="E186" s="178"/>
      <c r="F186" s="267"/>
      <c r="J186" s="28" t="str">
        <f t="shared" si="2"/>
        <v>N</v>
      </c>
    </row>
    <row r="187" spans="1:10" ht="19.5" thickBot="1" x14ac:dyDescent="0.35">
      <c r="A187" s="21"/>
      <c r="B187" s="16"/>
      <c r="C187" s="226" t="s">
        <v>502</v>
      </c>
      <c r="D187" s="181"/>
      <c r="E187" s="182"/>
      <c r="F187" s="183">
        <f>SUM(F160:F186)</f>
        <v>0</v>
      </c>
    </row>
    <row r="188" spans="1:10" ht="19.5" thickBot="1" x14ac:dyDescent="0.35">
      <c r="A188" s="21"/>
      <c r="B188" s="229"/>
      <c r="C188" s="230" t="s">
        <v>503</v>
      </c>
      <c r="D188" s="231"/>
      <c r="E188" s="231"/>
      <c r="F188" s="232"/>
    </row>
    <row r="189" spans="1:10" x14ac:dyDescent="0.3">
      <c r="A189" s="21"/>
      <c r="B189" s="38">
        <v>6010</v>
      </c>
      <c r="C189" s="256" t="s">
        <v>504</v>
      </c>
      <c r="D189" s="39"/>
      <c r="E189" s="40"/>
      <c r="F189" s="171"/>
      <c r="J189" s="28" t="str">
        <f t="shared" si="2"/>
        <v>N</v>
      </c>
    </row>
    <row r="190" spans="1:10" x14ac:dyDescent="0.3">
      <c r="A190" s="21"/>
      <c r="B190" s="38">
        <v>6011</v>
      </c>
      <c r="C190" s="256" t="s">
        <v>505</v>
      </c>
      <c r="D190" s="39"/>
      <c r="E190" s="40"/>
      <c r="F190" s="171"/>
      <c r="J190" s="28" t="str">
        <f t="shared" si="2"/>
        <v>N</v>
      </c>
    </row>
    <row r="191" spans="1:10" x14ac:dyDescent="0.3">
      <c r="A191" s="21"/>
      <c r="B191" s="38">
        <v>6050</v>
      </c>
      <c r="C191" s="256" t="s">
        <v>506</v>
      </c>
      <c r="D191" s="39"/>
      <c r="E191" s="40"/>
      <c r="F191" s="171"/>
      <c r="J191" s="28" t="str">
        <f t="shared" si="2"/>
        <v>N</v>
      </c>
    </row>
    <row r="192" spans="1:10" x14ac:dyDescent="0.3">
      <c r="A192" s="21"/>
      <c r="B192" s="38">
        <v>6100</v>
      </c>
      <c r="C192" s="256" t="s">
        <v>507</v>
      </c>
      <c r="D192" s="39"/>
      <c r="E192" s="40"/>
      <c r="F192" s="171"/>
      <c r="J192" s="28" t="str">
        <f t="shared" si="2"/>
        <v>N</v>
      </c>
    </row>
    <row r="193" spans="1:10" x14ac:dyDescent="0.3">
      <c r="A193" s="21"/>
      <c r="B193" s="38">
        <v>6150</v>
      </c>
      <c r="C193" s="256" t="s">
        <v>508</v>
      </c>
      <c r="D193" s="39"/>
      <c r="E193" s="40"/>
      <c r="F193" s="171"/>
      <c r="J193" s="28" t="str">
        <f t="shared" si="2"/>
        <v>N</v>
      </c>
    </row>
    <row r="194" spans="1:10" x14ac:dyDescent="0.3">
      <c r="A194" s="21"/>
      <c r="B194" s="38">
        <v>6210</v>
      </c>
      <c r="C194" s="256" t="s">
        <v>509</v>
      </c>
      <c r="D194" s="39"/>
      <c r="E194" s="40"/>
      <c r="F194" s="171"/>
      <c r="J194" s="28" t="str">
        <f t="shared" si="2"/>
        <v>N</v>
      </c>
    </row>
    <row r="195" spans="1:10" x14ac:dyDescent="0.3">
      <c r="A195" s="21"/>
      <c r="B195" s="38">
        <v>6250</v>
      </c>
      <c r="C195" s="256" t="s">
        <v>510</v>
      </c>
      <c r="D195" s="39"/>
      <c r="E195" s="40"/>
      <c r="F195" s="171"/>
      <c r="J195" s="28" t="str">
        <f t="shared" si="2"/>
        <v>N</v>
      </c>
    </row>
    <row r="196" spans="1:10" x14ac:dyDescent="0.3">
      <c r="A196" s="21"/>
      <c r="B196" s="38">
        <v>6300</v>
      </c>
      <c r="C196" s="256" t="s">
        <v>511</v>
      </c>
      <c r="D196" s="39"/>
      <c r="E196" s="40"/>
      <c r="F196" s="171"/>
      <c r="J196" s="28" t="str">
        <f t="shared" si="2"/>
        <v>N</v>
      </c>
    </row>
    <row r="197" spans="1:10" x14ac:dyDescent="0.3">
      <c r="A197" s="21"/>
      <c r="B197" s="38">
        <v>6350</v>
      </c>
      <c r="C197" s="256" t="s">
        <v>512</v>
      </c>
      <c r="D197" s="39"/>
      <c r="E197" s="40"/>
      <c r="F197" s="171"/>
      <c r="J197" s="28" t="str">
        <f t="shared" si="2"/>
        <v>N</v>
      </c>
    </row>
    <row r="198" spans="1:10" x14ac:dyDescent="0.3">
      <c r="A198" s="21"/>
      <c r="B198" s="38">
        <v>6355</v>
      </c>
      <c r="C198" s="256" t="s">
        <v>513</v>
      </c>
      <c r="D198" s="39"/>
      <c r="E198" s="40"/>
      <c r="F198" s="171"/>
      <c r="J198" s="28" t="str">
        <f t="shared" si="2"/>
        <v>N</v>
      </c>
    </row>
    <row r="199" spans="1:10" x14ac:dyDescent="0.3">
      <c r="A199" s="21"/>
      <c r="B199" s="38">
        <v>6400</v>
      </c>
      <c r="C199" s="256" t="s">
        <v>514</v>
      </c>
      <c r="D199" s="39"/>
      <c r="E199" s="40"/>
      <c r="F199" s="171"/>
      <c r="J199" s="28" t="str">
        <f t="shared" si="2"/>
        <v>N</v>
      </c>
    </row>
    <row r="200" spans="1:10" x14ac:dyDescent="0.3">
      <c r="A200" s="21"/>
      <c r="B200" s="38">
        <v>6450</v>
      </c>
      <c r="C200" s="256" t="s">
        <v>515</v>
      </c>
      <c r="D200" s="39"/>
      <c r="E200" s="40"/>
      <c r="F200" s="171"/>
      <c r="J200" s="28" t="str">
        <f t="shared" ref="J200:J220" si="3">IF(AND(F200=0),"N","Y")</f>
        <v>N</v>
      </c>
    </row>
    <row r="201" spans="1:10" x14ac:dyDescent="0.3">
      <c r="A201" s="21"/>
      <c r="B201" s="38">
        <v>6500</v>
      </c>
      <c r="C201" s="256" t="s">
        <v>516</v>
      </c>
      <c r="D201" s="39"/>
      <c r="E201" s="40"/>
      <c r="F201" s="171"/>
      <c r="J201" s="28" t="str">
        <f t="shared" si="3"/>
        <v>N</v>
      </c>
    </row>
    <row r="202" spans="1:10" x14ac:dyDescent="0.3">
      <c r="A202" s="21"/>
      <c r="B202" s="38">
        <v>6600</v>
      </c>
      <c r="C202" s="256" t="s">
        <v>517</v>
      </c>
      <c r="D202" s="39"/>
      <c r="E202" s="40"/>
      <c r="F202" s="171"/>
      <c r="J202" s="28" t="str">
        <f t="shared" si="3"/>
        <v>N</v>
      </c>
    </row>
    <row r="203" spans="1:10" x14ac:dyDescent="0.3">
      <c r="A203" s="21"/>
      <c r="B203" s="38">
        <v>6650</v>
      </c>
      <c r="C203" s="256" t="s">
        <v>518</v>
      </c>
      <c r="D203" s="39"/>
      <c r="E203" s="40"/>
      <c r="F203" s="171"/>
      <c r="J203" s="28" t="str">
        <f t="shared" si="3"/>
        <v>N</v>
      </c>
    </row>
    <row r="204" spans="1:10" x14ac:dyDescent="0.3">
      <c r="A204" s="21"/>
      <c r="B204" s="38">
        <v>6700</v>
      </c>
      <c r="C204" s="256" t="s">
        <v>519</v>
      </c>
      <c r="D204" s="39"/>
      <c r="E204" s="40"/>
      <c r="F204" s="171"/>
      <c r="J204" s="28" t="str">
        <f t="shared" si="3"/>
        <v>N</v>
      </c>
    </row>
    <row r="205" spans="1:10" x14ac:dyDescent="0.3">
      <c r="A205" s="21"/>
      <c r="B205" s="38">
        <v>6730</v>
      </c>
      <c r="C205" s="256" t="s">
        <v>520</v>
      </c>
      <c r="D205" s="39"/>
      <c r="E205" s="40"/>
      <c r="F205" s="171"/>
      <c r="J205" s="28" t="str">
        <f t="shared" si="3"/>
        <v>N</v>
      </c>
    </row>
    <row r="206" spans="1:10" x14ac:dyDescent="0.3">
      <c r="A206" s="21"/>
      <c r="B206" s="38">
        <v>6731</v>
      </c>
      <c r="C206" s="256" t="s">
        <v>521</v>
      </c>
      <c r="D206" s="39"/>
      <c r="E206" s="40"/>
      <c r="F206" s="171"/>
      <c r="J206" s="28" t="str">
        <f t="shared" si="3"/>
        <v>N</v>
      </c>
    </row>
    <row r="207" spans="1:10" x14ac:dyDescent="0.3">
      <c r="A207" s="21"/>
      <c r="B207" s="38">
        <v>6750</v>
      </c>
      <c r="C207" s="256" t="s">
        <v>522</v>
      </c>
      <c r="D207" s="39"/>
      <c r="E207" s="40"/>
      <c r="F207" s="171"/>
      <c r="J207" s="28" t="str">
        <f t="shared" si="3"/>
        <v>N</v>
      </c>
    </row>
    <row r="208" spans="1:10" x14ac:dyDescent="0.3">
      <c r="A208" s="21"/>
      <c r="B208" s="38">
        <v>6755</v>
      </c>
      <c r="C208" s="256" t="s">
        <v>523</v>
      </c>
      <c r="D208" s="39"/>
      <c r="E208" s="40"/>
      <c r="F208" s="171"/>
      <c r="J208" s="28" t="str">
        <f t="shared" si="3"/>
        <v>N</v>
      </c>
    </row>
    <row r="209" spans="1:10" x14ac:dyDescent="0.3">
      <c r="A209" s="21"/>
      <c r="B209" s="38">
        <v>6780</v>
      </c>
      <c r="C209" s="256" t="s">
        <v>524</v>
      </c>
      <c r="D209" s="39"/>
      <c r="E209" s="40"/>
      <c r="F209" s="171"/>
      <c r="J209" s="28" t="str">
        <f t="shared" si="3"/>
        <v>N</v>
      </c>
    </row>
    <row r="210" spans="1:10" x14ac:dyDescent="0.3">
      <c r="A210" s="21"/>
      <c r="B210" s="38">
        <v>6800</v>
      </c>
      <c r="C210" s="256" t="s">
        <v>525</v>
      </c>
      <c r="D210" s="39"/>
      <c r="E210" s="40"/>
      <c r="F210" s="171"/>
      <c r="J210" s="28" t="str">
        <f t="shared" si="3"/>
        <v>N</v>
      </c>
    </row>
    <row r="211" spans="1:10" x14ac:dyDescent="0.3">
      <c r="A211" s="21"/>
      <c r="B211" s="38">
        <v>6830</v>
      </c>
      <c r="C211" s="256" t="s">
        <v>526</v>
      </c>
      <c r="D211" s="39"/>
      <c r="E211" s="40"/>
      <c r="F211" s="171"/>
      <c r="J211" s="28" t="str">
        <f t="shared" si="3"/>
        <v>N</v>
      </c>
    </row>
    <row r="212" spans="1:10" ht="19.5" thickBot="1" x14ac:dyDescent="0.35">
      <c r="A212" s="21"/>
      <c r="B212" s="38">
        <v>6900</v>
      </c>
      <c r="C212" s="256" t="s">
        <v>527</v>
      </c>
      <c r="D212" s="39"/>
      <c r="E212" s="40"/>
      <c r="F212" s="171"/>
      <c r="J212" s="28" t="str">
        <f t="shared" si="3"/>
        <v>N</v>
      </c>
    </row>
    <row r="213" spans="1:10" ht="19.5" thickBot="1" x14ac:dyDescent="0.35">
      <c r="A213" s="21"/>
      <c r="B213" s="16"/>
      <c r="C213" s="226" t="s">
        <v>528</v>
      </c>
      <c r="D213" s="17"/>
      <c r="E213" s="17"/>
      <c r="F213" s="183">
        <f>SUM(F189:F212)</f>
        <v>0</v>
      </c>
    </row>
    <row r="214" spans="1:10" ht="19.5" thickBot="1" x14ac:dyDescent="0.35">
      <c r="A214" s="21"/>
      <c r="B214" s="229"/>
      <c r="C214" s="230" t="s">
        <v>529</v>
      </c>
      <c r="D214" s="231"/>
      <c r="E214" s="231"/>
      <c r="F214" s="232"/>
    </row>
    <row r="215" spans="1:10" x14ac:dyDescent="0.3">
      <c r="A215" s="21"/>
      <c r="B215" s="38">
        <v>7300</v>
      </c>
      <c r="C215" s="256" t="s">
        <v>530</v>
      </c>
      <c r="D215" s="39"/>
      <c r="E215" s="40"/>
      <c r="F215" s="171"/>
      <c r="J215" s="28" t="str">
        <f t="shared" si="3"/>
        <v>N</v>
      </c>
    </row>
    <row r="216" spans="1:10" x14ac:dyDescent="0.3">
      <c r="A216" s="21"/>
      <c r="B216" s="38">
        <v>7320</v>
      </c>
      <c r="C216" s="256" t="s">
        <v>531</v>
      </c>
      <c r="D216" s="39"/>
      <c r="E216" s="40"/>
      <c r="F216" s="171"/>
      <c r="J216" s="28" t="str">
        <f t="shared" si="3"/>
        <v>N</v>
      </c>
    </row>
    <row r="217" spans="1:10" x14ac:dyDescent="0.3">
      <c r="A217" s="21"/>
      <c r="B217" s="38">
        <v>7400</v>
      </c>
      <c r="C217" s="256" t="s">
        <v>532</v>
      </c>
      <c r="D217" s="39"/>
      <c r="E217" s="40"/>
      <c r="F217" s="171"/>
      <c r="J217" s="28" t="str">
        <f t="shared" si="3"/>
        <v>N</v>
      </c>
    </row>
    <row r="218" spans="1:10" x14ac:dyDescent="0.3">
      <c r="A218" s="21"/>
      <c r="B218" s="38">
        <v>7450</v>
      </c>
      <c r="C218" s="256" t="s">
        <v>533</v>
      </c>
      <c r="D218" s="39"/>
      <c r="E218" s="40"/>
      <c r="F218" s="171"/>
      <c r="J218" s="28" t="str">
        <f t="shared" si="3"/>
        <v>N</v>
      </c>
    </row>
    <row r="219" spans="1:10" x14ac:dyDescent="0.3">
      <c r="A219" s="21"/>
      <c r="B219" s="38">
        <v>7800</v>
      </c>
      <c r="C219" s="256" t="s">
        <v>534</v>
      </c>
      <c r="D219" s="39"/>
      <c r="E219" s="40"/>
      <c r="F219" s="171"/>
      <c r="J219" s="28" t="str">
        <f t="shared" si="3"/>
        <v>N</v>
      </c>
    </row>
    <row r="220" spans="1:10" ht="19.5" thickBot="1" x14ac:dyDescent="0.35">
      <c r="A220" s="21"/>
      <c r="B220" s="38">
        <v>7850</v>
      </c>
      <c r="C220" s="256" t="s">
        <v>535</v>
      </c>
      <c r="D220" s="39"/>
      <c r="E220" s="40"/>
      <c r="F220" s="171"/>
      <c r="J220" s="28" t="str">
        <f t="shared" si="3"/>
        <v>N</v>
      </c>
    </row>
    <row r="221" spans="1:10" ht="19.5" thickBot="1" x14ac:dyDescent="0.35">
      <c r="A221" s="21"/>
      <c r="B221" s="16"/>
      <c r="C221" s="226" t="s">
        <v>536</v>
      </c>
      <c r="D221" s="17"/>
      <c r="E221" s="17"/>
      <c r="F221" s="183">
        <f>SUM(F215:F220)</f>
        <v>0</v>
      </c>
    </row>
    <row r="222" spans="1:10" ht="19.5" thickBot="1" x14ac:dyDescent="0.35">
      <c r="A222" s="21"/>
      <c r="B222" s="18"/>
      <c r="C222" s="227" t="s">
        <v>537</v>
      </c>
      <c r="D222" s="19"/>
      <c r="E222" s="19"/>
      <c r="F222" s="183">
        <f>(F221+F213+F187+F158+F106)*0.05</f>
        <v>0</v>
      </c>
    </row>
    <row r="223" spans="1:10" ht="19.5" thickBot="1" x14ac:dyDescent="0.35">
      <c r="A223" s="21"/>
      <c r="B223" s="16"/>
      <c r="C223" s="226" t="s">
        <v>538</v>
      </c>
      <c r="D223" s="17"/>
      <c r="E223" s="17"/>
      <c r="F223" s="183">
        <f>F221+F213+F187+F158+F106+F222</f>
        <v>0</v>
      </c>
    </row>
    <row r="224" spans="1:10" ht="19.5" thickBot="1" x14ac:dyDescent="0.35">
      <c r="A224" s="21"/>
      <c r="B224" s="3"/>
      <c r="C224" s="228" t="s">
        <v>539</v>
      </c>
      <c r="D224" s="4"/>
      <c r="E224" s="4"/>
      <c r="F224" s="221">
        <f>F91-F223</f>
        <v>140</v>
      </c>
    </row>
    <row r="225" spans="1:6" x14ac:dyDescent="0.3">
      <c r="A225" s="21"/>
    </row>
    <row r="226" spans="1:6" x14ac:dyDescent="0.3">
      <c r="A226" s="21"/>
      <c r="F226" s="28"/>
    </row>
    <row r="227" spans="1:6" x14ac:dyDescent="0.3">
      <c r="A227" s="21"/>
      <c r="F227" s="28"/>
    </row>
    <row r="228" spans="1:6" x14ac:dyDescent="0.3">
      <c r="A228" s="21"/>
      <c r="F228" s="28"/>
    </row>
    <row r="229" spans="1:6" x14ac:dyDescent="0.3">
      <c r="A229" s="21"/>
    </row>
    <row r="230" spans="1:6" x14ac:dyDescent="0.3">
      <c r="A230" s="21"/>
    </row>
    <row r="231" spans="1:6" x14ac:dyDescent="0.3">
      <c r="A231" s="21"/>
    </row>
    <row r="232" spans="1:6" x14ac:dyDescent="0.3">
      <c r="A232" s="21"/>
    </row>
    <row r="233" spans="1:6" x14ac:dyDescent="0.3">
      <c r="A233" s="21"/>
    </row>
    <row r="234" spans="1:6" x14ac:dyDescent="0.3">
      <c r="A234" s="21"/>
    </row>
    <row r="235" spans="1:6" x14ac:dyDescent="0.3">
      <c r="A235" s="21"/>
    </row>
    <row r="236" spans="1:6" x14ac:dyDescent="0.3">
      <c r="A236" s="21"/>
    </row>
    <row r="237" spans="1:6" x14ac:dyDescent="0.3">
      <c r="A237" s="21"/>
    </row>
    <row r="238" spans="1:6" x14ac:dyDescent="0.3">
      <c r="A238" s="21"/>
    </row>
    <row r="239" spans="1:6" x14ac:dyDescent="0.3">
      <c r="A239" s="21"/>
    </row>
    <row r="240" spans="1:6" x14ac:dyDescent="0.3">
      <c r="A240" s="21"/>
    </row>
    <row r="241" spans="1:1" x14ac:dyDescent="0.3">
      <c r="A241" s="21"/>
    </row>
    <row r="242" spans="1:1" x14ac:dyDescent="0.3">
      <c r="A242" s="21"/>
    </row>
    <row r="243" spans="1:1" x14ac:dyDescent="0.3">
      <c r="A243" s="21"/>
    </row>
  </sheetData>
  <sheetProtection sheet="1" objects="1" scenarios="1"/>
  <mergeCells count="3">
    <mergeCell ref="B3:C3"/>
    <mergeCell ref="B4:C4"/>
    <mergeCell ref="B2:F2"/>
  </mergeCells>
  <pageMargins left="0.23622047244094491" right="0.23622047244094491" top="0.74803149606299213" bottom="0.74803149606299213" header="0.31496062992125984" footer="0.31496062992125984"/>
  <pageSetup scale="49" fitToHeight="2" orientation="portrait" r:id="rId1"/>
  <rowBreaks count="1" manualBreakCount="1">
    <brk id="207"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N58"/>
  <sheetViews>
    <sheetView showGridLines="0" zoomScale="90" zoomScaleNormal="90" workbookViewId="0">
      <selection activeCell="F17" sqref="F17"/>
    </sheetView>
  </sheetViews>
  <sheetFormatPr defaultRowHeight="18.75" x14ac:dyDescent="0.3"/>
  <cols>
    <col min="1" max="1" width="5.7109375" style="28" customWidth="1"/>
    <col min="2" max="2" width="75.28515625" style="28" bestFit="1" customWidth="1"/>
    <col min="3" max="3" width="29" style="28" customWidth="1"/>
    <col min="4" max="4" width="12.85546875" style="28" bestFit="1" customWidth="1"/>
    <col min="5" max="16384" width="9.140625" style="28"/>
  </cols>
  <sheetData>
    <row r="1" spans="1:14" x14ac:dyDescent="0.3">
      <c r="A1" s="8"/>
      <c r="B1" s="301" t="s">
        <v>540</v>
      </c>
      <c r="C1" s="302"/>
      <c r="D1" s="30"/>
      <c r="E1" s="30"/>
      <c r="F1" s="30"/>
      <c r="G1" s="30"/>
      <c r="H1" s="30"/>
      <c r="I1" s="2"/>
      <c r="J1" s="2"/>
    </row>
    <row r="2" spans="1:14" ht="20.25" x14ac:dyDescent="0.3">
      <c r="A2" s="21"/>
      <c r="B2" s="128" t="str">
        <f>'2. Ríomh an Deontais Buiséid'!C1</f>
        <v xml:space="preserve">Bliain Bhuiseid na Scoile: </v>
      </c>
      <c r="C2" s="127" t="str">
        <f>'1. Treoracha '!F12</f>
        <v>20__/20__</v>
      </c>
      <c r="D2" s="5"/>
      <c r="E2" s="5"/>
      <c r="F2" s="5"/>
      <c r="G2" s="5"/>
      <c r="H2" s="5"/>
      <c r="I2" s="7"/>
      <c r="J2" s="7"/>
      <c r="K2" s="7"/>
    </row>
    <row r="3" spans="1:14" ht="21" thickBot="1" x14ac:dyDescent="0.35">
      <c r="A3" s="21"/>
      <c r="B3" s="129" t="str">
        <f>'1. Treoracha '!F8</f>
        <v>Scoil</v>
      </c>
      <c r="C3" s="130" t="str">
        <f>'1. Treoracha '!F10</f>
        <v>12345G</v>
      </c>
      <c r="D3" s="1"/>
      <c r="E3" s="1"/>
      <c r="F3" s="1"/>
      <c r="G3" s="1"/>
      <c r="H3" s="6"/>
    </row>
    <row r="4" spans="1:14" x14ac:dyDescent="0.3">
      <c r="A4" s="21"/>
      <c r="B4" s="112"/>
      <c r="C4" s="113"/>
      <c r="D4" s="112"/>
      <c r="E4" s="1"/>
      <c r="F4" s="1"/>
      <c r="G4" s="1"/>
      <c r="H4" s="6"/>
    </row>
    <row r="5" spans="1:14" x14ac:dyDescent="0.3">
      <c r="A5" s="21"/>
      <c r="B5" s="119" t="s">
        <v>541</v>
      </c>
      <c r="C5" s="107" t="s">
        <v>543</v>
      </c>
      <c r="D5" s="31"/>
      <c r="E5" s="31"/>
      <c r="F5" s="31"/>
      <c r="G5" s="31"/>
      <c r="H5" s="31"/>
      <c r="I5" s="31"/>
      <c r="J5" s="31"/>
      <c r="K5" s="31"/>
      <c r="L5" s="31"/>
      <c r="M5" s="31"/>
      <c r="N5" s="31"/>
    </row>
    <row r="6" spans="1:14" ht="30" customHeight="1" x14ac:dyDescent="0.3">
      <c r="A6" s="32" t="s">
        <v>7</v>
      </c>
      <c r="B6" s="108" t="s">
        <v>542</v>
      </c>
      <c r="C6" s="109"/>
    </row>
    <row r="7" spans="1:14" ht="17.100000000000001" customHeight="1" x14ac:dyDescent="0.3">
      <c r="A7" s="21"/>
      <c r="B7" s="172"/>
      <c r="C7" s="106"/>
    </row>
    <row r="8" spans="1:14" ht="17.100000000000001" customHeight="1" x14ac:dyDescent="0.3">
      <c r="A8" s="21"/>
      <c r="B8" s="259" t="s">
        <v>544</v>
      </c>
      <c r="C8" s="111">
        <v>0</v>
      </c>
    </row>
    <row r="9" spans="1:14" ht="17.100000000000001" customHeight="1" x14ac:dyDescent="0.3">
      <c r="A9" s="21"/>
      <c r="B9" s="260"/>
      <c r="C9" s="111"/>
    </row>
    <row r="10" spans="1:14" ht="17.100000000000001" customHeight="1" x14ac:dyDescent="0.3">
      <c r="A10" s="21"/>
      <c r="B10" s="261" t="s">
        <v>545</v>
      </c>
      <c r="C10" s="111">
        <v>0</v>
      </c>
    </row>
    <row r="11" spans="1:14" ht="17.100000000000001" customHeight="1" x14ac:dyDescent="0.3">
      <c r="A11" s="21"/>
      <c r="B11" s="260"/>
      <c r="C11" s="111" t="s">
        <v>4</v>
      </c>
    </row>
    <row r="12" spans="1:14" ht="17.100000000000001" customHeight="1" x14ac:dyDescent="0.3">
      <c r="A12" s="21"/>
      <c r="B12" s="261" t="s">
        <v>546</v>
      </c>
      <c r="C12" s="111">
        <v>0</v>
      </c>
    </row>
    <row r="13" spans="1:14" ht="17.100000000000001" customHeight="1" thickBot="1" x14ac:dyDescent="0.35">
      <c r="A13" s="21"/>
      <c r="B13" s="173"/>
      <c r="C13" s="111"/>
    </row>
    <row r="14" spans="1:14" ht="17.100000000000001" customHeight="1" thickBot="1" x14ac:dyDescent="0.35">
      <c r="A14" s="21"/>
      <c r="B14" s="108" t="s">
        <v>547</v>
      </c>
      <c r="C14" s="144">
        <f>SUM(C8:C13)</f>
        <v>0</v>
      </c>
      <c r="D14" s="33"/>
    </row>
    <row r="15" spans="1:14" ht="17.100000000000001" customHeight="1" x14ac:dyDescent="0.3">
      <c r="A15" s="21"/>
      <c r="B15" s="112"/>
      <c r="C15" s="113"/>
    </row>
    <row r="16" spans="1:14" ht="17.100000000000001" customHeight="1" x14ac:dyDescent="0.3">
      <c r="A16" s="34" t="s">
        <v>6</v>
      </c>
      <c r="B16" s="110"/>
      <c r="C16" s="109"/>
    </row>
    <row r="17" spans="1:6" ht="30" customHeight="1" x14ac:dyDescent="0.3">
      <c r="A17" s="21"/>
      <c r="B17" s="262" t="s">
        <v>548</v>
      </c>
      <c r="C17" s="114"/>
    </row>
    <row r="18" spans="1:6" ht="17.100000000000001" customHeight="1" x14ac:dyDescent="0.3">
      <c r="A18" s="21"/>
      <c r="B18" s="174"/>
      <c r="C18" s="109"/>
    </row>
    <row r="19" spans="1:6" ht="17.100000000000001" customHeight="1" x14ac:dyDescent="0.3">
      <c r="A19" s="21"/>
      <c r="B19" s="263" t="s">
        <v>549</v>
      </c>
      <c r="C19" s="115">
        <v>0</v>
      </c>
    </row>
    <row r="20" spans="1:6" ht="17.100000000000001" customHeight="1" x14ac:dyDescent="0.3">
      <c r="A20" s="21"/>
      <c r="B20" s="175" t="s">
        <v>4</v>
      </c>
      <c r="C20" s="111"/>
      <c r="F20" s="28" t="s">
        <v>124</v>
      </c>
    </row>
    <row r="21" spans="1:6" ht="17.100000000000001" customHeight="1" x14ac:dyDescent="0.3">
      <c r="A21" s="21"/>
      <c r="B21" s="263" t="s">
        <v>550</v>
      </c>
      <c r="C21" s="115">
        <v>0</v>
      </c>
    </row>
    <row r="22" spans="1:6" ht="17.100000000000001" customHeight="1" x14ac:dyDescent="0.3">
      <c r="A22" s="21"/>
      <c r="B22" s="264"/>
      <c r="C22" s="111"/>
    </row>
    <row r="23" spans="1:6" ht="17.100000000000001" customHeight="1" x14ac:dyDescent="0.3">
      <c r="A23" s="21"/>
      <c r="B23" s="263" t="s">
        <v>551</v>
      </c>
      <c r="C23" s="115">
        <v>0</v>
      </c>
    </row>
    <row r="24" spans="1:6" ht="17.100000000000001" customHeight="1" x14ac:dyDescent="0.3">
      <c r="A24" s="21"/>
      <c r="B24" s="176"/>
      <c r="C24" s="111"/>
    </row>
    <row r="25" spans="1:6" ht="17.100000000000001" customHeight="1" x14ac:dyDescent="0.3">
      <c r="A25" s="21"/>
      <c r="B25" s="263" t="s">
        <v>552</v>
      </c>
      <c r="C25" s="115">
        <v>0</v>
      </c>
    </row>
    <row r="26" spans="1:6" ht="17.100000000000001" customHeight="1" x14ac:dyDescent="0.3">
      <c r="A26" s="21"/>
      <c r="B26" s="264"/>
      <c r="C26" s="111"/>
    </row>
    <row r="27" spans="1:6" ht="17.100000000000001" customHeight="1" x14ac:dyDescent="0.3">
      <c r="A27" s="21"/>
      <c r="B27" s="263" t="s">
        <v>553</v>
      </c>
      <c r="C27" s="115">
        <v>0</v>
      </c>
    </row>
    <row r="28" spans="1:6" ht="17.100000000000001" customHeight="1" x14ac:dyDescent="0.3">
      <c r="A28" s="21"/>
      <c r="B28" s="264"/>
      <c r="C28" s="111"/>
    </row>
    <row r="29" spans="1:6" ht="17.100000000000001" customHeight="1" x14ac:dyDescent="0.3">
      <c r="A29" s="21"/>
      <c r="B29" s="263" t="s">
        <v>554</v>
      </c>
      <c r="C29" s="115">
        <v>0</v>
      </c>
    </row>
    <row r="30" spans="1:6" ht="17.100000000000001" customHeight="1" x14ac:dyDescent="0.3">
      <c r="A30" s="21"/>
      <c r="B30" s="177"/>
      <c r="C30" s="109"/>
    </row>
    <row r="31" spans="1:6" ht="17.100000000000001" customHeight="1" x14ac:dyDescent="0.3">
      <c r="A31" s="21"/>
      <c r="B31" s="108" t="s">
        <v>555</v>
      </c>
      <c r="C31" s="116">
        <f>SUM(C19:C30)</f>
        <v>0</v>
      </c>
    </row>
    <row r="32" spans="1:6" ht="17.100000000000001" customHeight="1" thickBot="1" x14ac:dyDescent="0.35">
      <c r="A32" s="21"/>
      <c r="B32" s="117"/>
      <c r="C32" s="114"/>
    </row>
    <row r="33" spans="1:3" ht="17.100000000000001" customHeight="1" thickBot="1" x14ac:dyDescent="0.35">
      <c r="A33" s="23"/>
      <c r="B33" s="118" t="s">
        <v>556</v>
      </c>
      <c r="C33" s="144">
        <f>C31-C14</f>
        <v>0</v>
      </c>
    </row>
    <row r="34" spans="1:3" x14ac:dyDescent="0.3">
      <c r="C34" s="35"/>
    </row>
    <row r="35" spans="1:3" x14ac:dyDescent="0.3">
      <c r="C35" s="35"/>
    </row>
    <row r="36" spans="1:3" x14ac:dyDescent="0.3">
      <c r="C36" s="35"/>
    </row>
    <row r="37" spans="1:3" x14ac:dyDescent="0.3">
      <c r="C37" s="35"/>
    </row>
    <row r="38" spans="1:3" x14ac:dyDescent="0.3">
      <c r="C38" s="35"/>
    </row>
    <row r="39" spans="1:3" x14ac:dyDescent="0.3">
      <c r="C39" s="35"/>
    </row>
    <row r="40" spans="1:3" x14ac:dyDescent="0.3">
      <c r="C40" s="35"/>
    </row>
    <row r="41" spans="1:3" x14ac:dyDescent="0.3">
      <c r="C41" s="35"/>
    </row>
    <row r="42" spans="1:3" x14ac:dyDescent="0.3">
      <c r="C42" s="35"/>
    </row>
    <row r="43" spans="1:3" x14ac:dyDescent="0.3">
      <c r="C43" s="35"/>
    </row>
    <row r="44" spans="1:3" x14ac:dyDescent="0.3">
      <c r="C44" s="35"/>
    </row>
    <row r="45" spans="1:3" x14ac:dyDescent="0.3">
      <c r="C45" s="35"/>
    </row>
    <row r="46" spans="1:3" x14ac:dyDescent="0.3">
      <c r="C46" s="35"/>
    </row>
    <row r="47" spans="1:3" x14ac:dyDescent="0.3">
      <c r="C47" s="35"/>
    </row>
    <row r="48" spans="1:3" x14ac:dyDescent="0.3">
      <c r="C48" s="35"/>
    </row>
    <row r="49" spans="3:3" x14ac:dyDescent="0.3">
      <c r="C49" s="35"/>
    </row>
    <row r="50" spans="3:3" x14ac:dyDescent="0.3">
      <c r="C50" s="35"/>
    </row>
    <row r="51" spans="3:3" x14ac:dyDescent="0.3">
      <c r="C51" s="35"/>
    </row>
    <row r="52" spans="3:3" x14ac:dyDescent="0.3">
      <c r="C52" s="35"/>
    </row>
    <row r="53" spans="3:3" x14ac:dyDescent="0.3">
      <c r="C53" s="35"/>
    </row>
    <row r="54" spans="3:3" x14ac:dyDescent="0.3">
      <c r="C54" s="35"/>
    </row>
    <row r="55" spans="3:3" x14ac:dyDescent="0.3">
      <c r="C55" s="35"/>
    </row>
    <row r="56" spans="3:3" x14ac:dyDescent="0.3">
      <c r="C56" s="35"/>
    </row>
    <row r="57" spans="3:3" x14ac:dyDescent="0.3">
      <c r="C57" s="35"/>
    </row>
    <row r="58" spans="3:3" x14ac:dyDescent="0.3">
      <c r="C58" s="35"/>
    </row>
  </sheetData>
  <mergeCells count="1">
    <mergeCell ref="B1:C1"/>
  </mergeCells>
  <pageMargins left="0.31496062992125984" right="0.31496062992125984"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63"/>
  <sheetViews>
    <sheetView showGridLines="0" workbookViewId="0">
      <selection activeCell="E9" sqref="E9"/>
    </sheetView>
  </sheetViews>
  <sheetFormatPr defaultRowHeight="15" x14ac:dyDescent="0.25"/>
  <cols>
    <col min="1" max="1" width="9.140625" style="188"/>
    <col min="2" max="2" width="32" style="188" customWidth="1"/>
    <col min="3" max="3" width="32.7109375" style="188" customWidth="1"/>
    <col min="4" max="4" width="27.140625" style="188" customWidth="1"/>
    <col min="5" max="5" width="24" style="188" customWidth="1"/>
    <col min="6" max="16384" width="9.140625" style="188"/>
  </cols>
  <sheetData>
    <row r="1" spans="1:5" ht="15.75" thickBot="1" x14ac:dyDescent="0.3"/>
    <row r="2" spans="1:5" ht="51.75" customHeight="1" thickBot="1" x14ac:dyDescent="0.3">
      <c r="A2" s="189"/>
      <c r="B2" s="304" t="s">
        <v>148</v>
      </c>
      <c r="C2" s="305"/>
      <c r="D2" s="305"/>
      <c r="E2" s="306"/>
    </row>
    <row r="3" spans="1:5" ht="15.75" x14ac:dyDescent="0.25">
      <c r="B3" s="220" t="s">
        <v>183</v>
      </c>
      <c r="C3" s="211"/>
      <c r="D3" s="211"/>
    </row>
    <row r="4" spans="1:5" ht="16.5" thickBot="1" x14ac:dyDescent="0.3">
      <c r="B4" s="219" t="s">
        <v>189</v>
      </c>
      <c r="C4" s="211"/>
      <c r="D4" s="211"/>
    </row>
    <row r="5" spans="1:5" ht="16.5" thickBot="1" x14ac:dyDescent="0.3">
      <c r="B5" s="315" t="s">
        <v>145</v>
      </c>
      <c r="C5" s="316"/>
    </row>
    <row r="6" spans="1:5" ht="15.75" thickBot="1" x14ac:dyDescent="0.3">
      <c r="B6" s="190" t="s">
        <v>146</v>
      </c>
      <c r="C6" s="191">
        <v>63</v>
      </c>
      <c r="D6" s="192"/>
    </row>
    <row r="7" spans="1:5" ht="15.75" thickBot="1" x14ac:dyDescent="0.3">
      <c r="B7" s="190" t="s">
        <v>147</v>
      </c>
      <c r="C7" s="193">
        <v>77</v>
      </c>
    </row>
    <row r="8" spans="1:5" ht="15.75" thickBot="1" x14ac:dyDescent="0.3">
      <c r="C8" s="194"/>
    </row>
    <row r="9" spans="1:5" ht="45.75" customHeight="1" thickBot="1" x14ac:dyDescent="0.3">
      <c r="B9" s="307" t="s">
        <v>163</v>
      </c>
      <c r="C9" s="308"/>
      <c r="D9" s="195"/>
    </row>
    <row r="10" spans="1:5" ht="15.75" thickBot="1" x14ac:dyDescent="0.3">
      <c r="B10" s="196" t="s">
        <v>149</v>
      </c>
      <c r="C10" s="196" t="s">
        <v>150</v>
      </c>
    </row>
    <row r="11" spans="1:5" ht="15.75" thickBot="1" x14ac:dyDescent="0.3">
      <c r="B11" s="197" t="s">
        <v>151</v>
      </c>
      <c r="C11" s="198">
        <v>3780</v>
      </c>
    </row>
    <row r="12" spans="1:5" ht="15.75" thickBot="1" x14ac:dyDescent="0.3">
      <c r="B12" s="197">
        <v>100</v>
      </c>
      <c r="C12" s="198">
        <v>6300</v>
      </c>
    </row>
    <row r="13" spans="1:5" ht="15.75" thickBot="1" x14ac:dyDescent="0.3">
      <c r="B13" s="197">
        <v>200</v>
      </c>
      <c r="C13" s="198">
        <v>12600</v>
      </c>
    </row>
    <row r="14" spans="1:5" ht="15.75" thickBot="1" x14ac:dyDescent="0.3">
      <c r="B14" s="197">
        <v>400</v>
      </c>
      <c r="C14" s="199">
        <v>25200</v>
      </c>
    </row>
    <row r="15" spans="1:5" ht="15.75" thickBot="1" x14ac:dyDescent="0.3">
      <c r="B15" s="197">
        <v>600</v>
      </c>
      <c r="C15" s="199">
        <v>37800</v>
      </c>
    </row>
    <row r="16" spans="1:5" x14ac:dyDescent="0.25">
      <c r="C16" s="189"/>
    </row>
    <row r="17" spans="2:7" x14ac:dyDescent="0.25">
      <c r="B17" s="200" t="s">
        <v>140</v>
      </c>
      <c r="C17" s="200"/>
      <c r="D17" s="200"/>
      <c r="E17" s="200"/>
      <c r="F17" s="200"/>
      <c r="G17" s="200"/>
    </row>
    <row r="18" spans="2:7" ht="15.75" thickBot="1" x14ac:dyDescent="0.3"/>
    <row r="19" spans="2:7" ht="15.75" thickBot="1" x14ac:dyDescent="0.3">
      <c r="B19" s="313" t="s">
        <v>141</v>
      </c>
      <c r="C19" s="314"/>
    </row>
    <row r="20" spans="2:7" x14ac:dyDescent="0.25">
      <c r="B20" s="201" t="s">
        <v>142</v>
      </c>
      <c r="C20" s="202" t="s">
        <v>143</v>
      </c>
    </row>
    <row r="21" spans="2:7" x14ac:dyDescent="0.25">
      <c r="B21" s="203">
        <v>1</v>
      </c>
      <c r="C21" s="204">
        <v>4620</v>
      </c>
    </row>
    <row r="22" spans="2:7" x14ac:dyDescent="0.25">
      <c r="B22" s="203">
        <v>2</v>
      </c>
      <c r="C22" s="204">
        <v>4774</v>
      </c>
    </row>
    <row r="23" spans="2:7" x14ac:dyDescent="0.25">
      <c r="B23" s="203">
        <v>3</v>
      </c>
      <c r="C23" s="204">
        <v>7392</v>
      </c>
    </row>
    <row r="24" spans="2:7" x14ac:dyDescent="0.25">
      <c r="B24" s="203">
        <v>4</v>
      </c>
      <c r="C24" s="204">
        <v>10010</v>
      </c>
    </row>
    <row r="25" spans="2:7" x14ac:dyDescent="0.25">
      <c r="B25" s="203">
        <v>5</v>
      </c>
      <c r="C25" s="205">
        <v>12628</v>
      </c>
    </row>
    <row r="26" spans="2:7" x14ac:dyDescent="0.25">
      <c r="B26" s="203">
        <v>6</v>
      </c>
      <c r="C26" s="205">
        <v>15169</v>
      </c>
    </row>
    <row r="27" spans="2:7" x14ac:dyDescent="0.25">
      <c r="B27" s="203">
        <v>7</v>
      </c>
      <c r="C27" s="204">
        <v>17556</v>
      </c>
    </row>
    <row r="28" spans="2:7" x14ac:dyDescent="0.25">
      <c r="B28" s="203">
        <v>8</v>
      </c>
      <c r="C28" s="204">
        <v>19866</v>
      </c>
    </row>
    <row r="29" spans="2:7" x14ac:dyDescent="0.25">
      <c r="B29" s="203">
        <v>9</v>
      </c>
      <c r="C29" s="204">
        <v>20944</v>
      </c>
    </row>
    <row r="30" spans="2:7" x14ac:dyDescent="0.25">
      <c r="B30" s="203">
        <v>10</v>
      </c>
      <c r="C30" s="204">
        <v>23485</v>
      </c>
    </row>
    <row r="31" spans="2:7" x14ac:dyDescent="0.25">
      <c r="B31" s="203">
        <v>11</v>
      </c>
      <c r="C31" s="204">
        <v>26026</v>
      </c>
    </row>
    <row r="32" spans="2:7" x14ac:dyDescent="0.25">
      <c r="B32" s="203">
        <v>12</v>
      </c>
      <c r="C32" s="204">
        <v>28567</v>
      </c>
    </row>
    <row r="33" spans="2:4" x14ac:dyDescent="0.25">
      <c r="B33" s="203">
        <v>13</v>
      </c>
      <c r="C33" s="204">
        <v>31108</v>
      </c>
    </row>
    <row r="34" spans="2:4" x14ac:dyDescent="0.25">
      <c r="B34" s="203">
        <v>14</v>
      </c>
      <c r="C34" s="204">
        <v>33649</v>
      </c>
    </row>
    <row r="35" spans="2:4" x14ac:dyDescent="0.25">
      <c r="B35" s="203">
        <v>15</v>
      </c>
      <c r="C35" s="204">
        <v>36190</v>
      </c>
    </row>
    <row r="36" spans="2:4" ht="15.75" thickBot="1" x14ac:dyDescent="0.3">
      <c r="B36" s="206">
        <v>16</v>
      </c>
      <c r="C36" s="207">
        <v>38731</v>
      </c>
    </row>
    <row r="38" spans="2:4" ht="15.75" thickBot="1" x14ac:dyDescent="0.3"/>
    <row r="39" spans="2:4" ht="16.5" thickBot="1" x14ac:dyDescent="0.3">
      <c r="B39" s="319" t="s">
        <v>139</v>
      </c>
      <c r="C39" s="320"/>
      <c r="D39" s="321"/>
    </row>
    <row r="40" spans="2:4" x14ac:dyDescent="0.25">
      <c r="B40" s="188" t="s">
        <v>144</v>
      </c>
    </row>
    <row r="41" spans="2:4" ht="15.75" thickBot="1" x14ac:dyDescent="0.3">
      <c r="B41" s="318" t="s">
        <v>167</v>
      </c>
      <c r="C41" s="318"/>
      <c r="D41" s="318"/>
    </row>
    <row r="42" spans="2:4" ht="15.75" thickBot="1" x14ac:dyDescent="0.3">
      <c r="B42" s="317" t="s">
        <v>152</v>
      </c>
      <c r="C42" s="317"/>
      <c r="D42" s="196"/>
    </row>
    <row r="43" spans="2:4" ht="15.75" thickBot="1" x14ac:dyDescent="0.3">
      <c r="B43" s="208" t="s">
        <v>153</v>
      </c>
      <c r="C43" s="208" t="s">
        <v>154</v>
      </c>
      <c r="D43" s="208" t="s">
        <v>155</v>
      </c>
    </row>
    <row r="44" spans="2:4" ht="15.75" thickBot="1" x14ac:dyDescent="0.3">
      <c r="B44" s="208" t="s">
        <v>156</v>
      </c>
      <c r="C44" s="208"/>
      <c r="D44" s="208">
        <v>2</v>
      </c>
    </row>
    <row r="45" spans="2:4" ht="15.75" thickBot="1" x14ac:dyDescent="0.3">
      <c r="B45" s="208">
        <v>301</v>
      </c>
      <c r="C45" s="208">
        <v>600</v>
      </c>
      <c r="D45" s="208">
        <v>5</v>
      </c>
    </row>
    <row r="46" spans="2:4" ht="15.75" thickBot="1" x14ac:dyDescent="0.3">
      <c r="B46" s="208" t="s">
        <v>157</v>
      </c>
      <c r="C46" s="208"/>
      <c r="D46" s="208">
        <v>10</v>
      </c>
    </row>
    <row r="47" spans="2:4" ht="15.75" thickBot="1" x14ac:dyDescent="0.3">
      <c r="B47" s="208" t="s">
        <v>168</v>
      </c>
      <c r="C47" s="208"/>
      <c r="D47" s="208">
        <v>10</v>
      </c>
    </row>
    <row r="49" spans="2:5" ht="15.75" thickBot="1" x14ac:dyDescent="0.3"/>
    <row r="50" spans="2:5" ht="16.5" thickBot="1" x14ac:dyDescent="0.3">
      <c r="B50" s="303" t="s">
        <v>162</v>
      </c>
      <c r="C50" s="303"/>
      <c r="D50" s="303"/>
      <c r="E50" s="303"/>
    </row>
    <row r="51" spans="2:5" ht="15.75" thickBot="1" x14ac:dyDescent="0.3">
      <c r="B51" s="208" t="s">
        <v>158</v>
      </c>
      <c r="C51" s="208" t="s">
        <v>159</v>
      </c>
      <c r="D51" s="208" t="s">
        <v>160</v>
      </c>
      <c r="E51" s="208" t="s">
        <v>161</v>
      </c>
    </row>
    <row r="52" spans="2:5" ht="15.75" thickBot="1" x14ac:dyDescent="0.3">
      <c r="B52" s="197">
        <v>60</v>
      </c>
      <c r="C52" s="198">
        <v>6610</v>
      </c>
      <c r="D52" s="198">
        <v>6610</v>
      </c>
      <c r="E52" s="198">
        <f>C52+D52</f>
        <v>13220</v>
      </c>
    </row>
    <row r="53" spans="2:5" ht="15.75" thickBot="1" x14ac:dyDescent="0.3">
      <c r="B53" s="197">
        <v>100</v>
      </c>
      <c r="C53" s="198">
        <v>7350</v>
      </c>
      <c r="D53" s="198">
        <v>7350</v>
      </c>
      <c r="E53" s="198">
        <f t="shared" ref="E53:E57" si="0">C53+D53</f>
        <v>14700</v>
      </c>
    </row>
    <row r="54" spans="2:5" ht="15.75" thickBot="1" x14ac:dyDescent="0.3">
      <c r="B54" s="197">
        <v>200</v>
      </c>
      <c r="C54" s="198">
        <v>9200</v>
      </c>
      <c r="D54" s="198">
        <v>9200</v>
      </c>
      <c r="E54" s="198">
        <f t="shared" si="0"/>
        <v>18400</v>
      </c>
    </row>
    <row r="55" spans="2:5" ht="15.75" thickBot="1" x14ac:dyDescent="0.3">
      <c r="B55" s="197">
        <v>300</v>
      </c>
      <c r="C55" s="198">
        <v>11050</v>
      </c>
      <c r="D55" s="198">
        <v>11050</v>
      </c>
      <c r="E55" s="198">
        <f t="shared" si="0"/>
        <v>22100</v>
      </c>
    </row>
    <row r="56" spans="2:5" ht="15.75" thickBot="1" x14ac:dyDescent="0.3">
      <c r="B56" s="197">
        <v>400</v>
      </c>
      <c r="C56" s="198">
        <v>12900</v>
      </c>
      <c r="D56" s="198">
        <v>12900</v>
      </c>
      <c r="E56" s="198">
        <f t="shared" si="0"/>
        <v>25800</v>
      </c>
    </row>
    <row r="57" spans="2:5" ht="15.75" thickBot="1" x14ac:dyDescent="0.3">
      <c r="B57" s="197">
        <v>500</v>
      </c>
      <c r="C57" s="198">
        <v>14750</v>
      </c>
      <c r="D57" s="198">
        <v>14750</v>
      </c>
      <c r="E57" s="198">
        <f t="shared" si="0"/>
        <v>29500</v>
      </c>
    </row>
    <row r="59" spans="2:5" ht="15.75" thickBot="1" x14ac:dyDescent="0.3"/>
    <row r="60" spans="2:5" ht="15.75" x14ac:dyDescent="0.25">
      <c r="B60" s="309" t="s">
        <v>165</v>
      </c>
      <c r="C60" s="310"/>
    </row>
    <row r="61" spans="2:5" ht="16.5" thickBot="1" x14ac:dyDescent="0.3">
      <c r="B61" s="311" t="s">
        <v>164</v>
      </c>
      <c r="C61" s="312"/>
    </row>
    <row r="62" spans="2:5" ht="15.75" thickBot="1" x14ac:dyDescent="0.3">
      <c r="B62" s="209" t="s">
        <v>146</v>
      </c>
      <c r="C62" s="210">
        <v>25</v>
      </c>
    </row>
    <row r="63" spans="2:5" ht="15.75" thickBot="1" x14ac:dyDescent="0.3">
      <c r="B63" s="209" t="s">
        <v>147</v>
      </c>
      <c r="C63" s="210">
        <v>100</v>
      </c>
    </row>
  </sheetData>
  <mergeCells count="10">
    <mergeCell ref="B50:E50"/>
    <mergeCell ref="B2:E2"/>
    <mergeCell ref="B9:C9"/>
    <mergeCell ref="B60:C60"/>
    <mergeCell ref="B61:C61"/>
    <mergeCell ref="B19:C19"/>
    <mergeCell ref="B5:C5"/>
    <mergeCell ref="B42:C42"/>
    <mergeCell ref="B41:D41"/>
    <mergeCell ref="B39:D3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4122E-A164-47EC-B019-70A3531818AC}">
  <sheetPr codeName="Sheet7">
    <pageSetUpPr fitToPage="1"/>
  </sheetPr>
  <dimension ref="A1:O201"/>
  <sheetViews>
    <sheetView zoomScale="90" zoomScaleNormal="90" workbookViewId="0">
      <selection activeCell="F11" sqref="F11"/>
    </sheetView>
  </sheetViews>
  <sheetFormatPr defaultRowHeight="18.75" x14ac:dyDescent="0.3"/>
  <cols>
    <col min="1" max="1" width="2.85546875" style="28" customWidth="1"/>
    <col min="2" max="2" width="5" style="28" customWidth="1"/>
    <col min="3" max="3" width="69.7109375" style="28" bestFit="1" customWidth="1"/>
    <col min="4" max="4" width="13.42578125" style="28" customWidth="1"/>
    <col min="5" max="5" width="13.140625" style="28" customWidth="1"/>
    <col min="6" max="6" width="15.7109375" style="29" bestFit="1" customWidth="1"/>
    <col min="7" max="7" width="20.7109375" style="28" bestFit="1" customWidth="1"/>
    <col min="8" max="8" width="9.140625" style="28"/>
    <col min="9" max="9" width="18.28515625" style="28" bestFit="1" customWidth="1"/>
    <col min="10" max="10" width="24.140625" style="28" bestFit="1" customWidth="1"/>
    <col min="11" max="11" width="29.140625" style="28" bestFit="1" customWidth="1"/>
    <col min="12" max="16384" width="9.140625" style="28"/>
  </cols>
  <sheetData>
    <row r="1" spans="1:15" ht="19.5" thickBot="1" x14ac:dyDescent="0.35"/>
    <row r="2" spans="1:15" ht="46.5" customHeight="1" thickBot="1" x14ac:dyDescent="0.35">
      <c r="A2" s="20"/>
      <c r="B2" s="298" t="s">
        <v>184</v>
      </c>
      <c r="C2" s="299"/>
      <c r="D2" s="299"/>
      <c r="E2" s="299"/>
      <c r="F2" s="300"/>
      <c r="G2" s="27"/>
      <c r="H2" s="322" t="s">
        <v>186</v>
      </c>
      <c r="I2" s="322"/>
      <c r="J2" s="322"/>
      <c r="K2" s="322"/>
      <c r="L2" s="322"/>
      <c r="M2" s="322"/>
      <c r="N2" s="322"/>
      <c r="O2" s="322"/>
    </row>
    <row r="3" spans="1:15" ht="20.25" x14ac:dyDescent="0.3">
      <c r="A3" s="20"/>
      <c r="B3" s="294" t="s">
        <v>16</v>
      </c>
      <c r="C3" s="295"/>
      <c r="D3" s="122" t="str">
        <f>'1. Treoracha '!F12</f>
        <v>20__/20__</v>
      </c>
      <c r="E3" s="122"/>
      <c r="F3" s="123"/>
      <c r="G3" s="7"/>
      <c r="H3" s="322"/>
      <c r="I3" s="322"/>
      <c r="J3" s="322"/>
      <c r="K3" s="322"/>
      <c r="L3" s="322"/>
      <c r="M3" s="322"/>
      <c r="N3" s="322"/>
      <c r="O3" s="322"/>
    </row>
    <row r="4" spans="1:15" ht="21" customHeight="1" thickBot="1" x14ac:dyDescent="0.35">
      <c r="A4" s="20"/>
      <c r="B4" s="296" t="str">
        <f>'1. Treoracha '!F8</f>
        <v>Scoil</v>
      </c>
      <c r="C4" s="297"/>
      <c r="D4" s="138"/>
      <c r="E4" s="124" t="str">
        <f>'1. Treoracha '!F10</f>
        <v>12345G</v>
      </c>
      <c r="F4" s="125"/>
      <c r="G4" s="6"/>
    </row>
    <row r="5" spans="1:15" ht="19.5" thickBot="1" x14ac:dyDescent="0.35">
      <c r="A5" s="21"/>
      <c r="B5" s="8"/>
      <c r="C5" s="47" t="s">
        <v>0</v>
      </c>
      <c r="D5" s="45"/>
      <c r="E5" s="45"/>
      <c r="F5" s="46" t="s">
        <v>122</v>
      </c>
      <c r="I5" s="215" t="s">
        <v>185</v>
      </c>
      <c r="J5" s="215" t="s">
        <v>187</v>
      </c>
      <c r="K5" s="215" t="s">
        <v>188</v>
      </c>
    </row>
    <row r="6" spans="1:15" ht="19.5" thickBot="1" x14ac:dyDescent="0.35">
      <c r="A6" s="21"/>
      <c r="B6" s="9"/>
      <c r="C6" s="49" t="s">
        <v>123</v>
      </c>
      <c r="D6" s="11"/>
      <c r="E6" s="11"/>
      <c r="F6" s="12"/>
      <c r="I6" s="215">
        <v>1</v>
      </c>
      <c r="J6" s="216">
        <v>12660</v>
      </c>
      <c r="K6" s="217">
        <v>6510</v>
      </c>
    </row>
    <row r="7" spans="1:15" x14ac:dyDescent="0.3">
      <c r="A7" s="21"/>
      <c r="B7" s="38">
        <v>3010</v>
      </c>
      <c r="C7" s="225" t="s">
        <v>20</v>
      </c>
      <c r="D7" s="39"/>
      <c r="E7" s="40"/>
      <c r="F7" s="269">
        <f>'3. Ioncam agus Caiteachas'!F7</f>
        <v>0</v>
      </c>
      <c r="I7" s="215">
        <v>2</v>
      </c>
      <c r="J7" s="216">
        <v>13082</v>
      </c>
      <c r="K7" s="217">
        <v>6727</v>
      </c>
    </row>
    <row r="8" spans="1:15" x14ac:dyDescent="0.3">
      <c r="A8" s="21"/>
      <c r="B8" s="41">
        <v>3020</v>
      </c>
      <c r="C8" s="225" t="s">
        <v>15</v>
      </c>
      <c r="D8" s="39"/>
      <c r="E8" s="40"/>
      <c r="F8" s="269">
        <f>'3. Ioncam agus Caiteachas'!F8</f>
        <v>0</v>
      </c>
      <c r="I8" s="215">
        <v>3</v>
      </c>
      <c r="J8" s="216">
        <v>20256</v>
      </c>
      <c r="K8" s="217">
        <v>10416</v>
      </c>
    </row>
    <row r="9" spans="1:15" x14ac:dyDescent="0.3">
      <c r="A9" s="21"/>
      <c r="B9" s="41">
        <v>3021</v>
      </c>
      <c r="C9" s="225" t="s">
        <v>567</v>
      </c>
      <c r="D9" s="42"/>
      <c r="E9" s="43"/>
      <c r="F9" s="269">
        <f>'3. Ioncam agus Caiteachas'!F9</f>
        <v>0</v>
      </c>
      <c r="I9" s="215">
        <v>4</v>
      </c>
      <c r="J9" s="216">
        <v>27430</v>
      </c>
      <c r="K9" s="217">
        <v>14105</v>
      </c>
    </row>
    <row r="10" spans="1:15" x14ac:dyDescent="0.3">
      <c r="A10" s="21"/>
      <c r="B10" s="41">
        <v>3022</v>
      </c>
      <c r="C10" s="225" t="s">
        <v>568</v>
      </c>
      <c r="D10" s="39"/>
      <c r="E10" s="40"/>
      <c r="F10" s="269">
        <f>'3. Ioncam agus Caiteachas'!F10</f>
        <v>0</v>
      </c>
      <c r="I10" s="215">
        <v>5</v>
      </c>
      <c r="J10" s="216">
        <v>34604</v>
      </c>
      <c r="K10" s="217">
        <v>17794</v>
      </c>
    </row>
    <row r="11" spans="1:15" x14ac:dyDescent="0.3">
      <c r="A11" s="21"/>
      <c r="B11" s="41">
        <v>3050</v>
      </c>
      <c r="C11" s="225" t="s">
        <v>21</v>
      </c>
      <c r="D11" s="42"/>
      <c r="E11" s="43"/>
      <c r="F11" s="269">
        <f>'3. Ioncam agus Caiteachas'!F11</f>
        <v>0</v>
      </c>
      <c r="I11" s="215">
        <v>6</v>
      </c>
      <c r="J11" s="216">
        <v>41567</v>
      </c>
      <c r="K11" s="217">
        <v>21374.5</v>
      </c>
    </row>
    <row r="12" spans="1:15" x14ac:dyDescent="0.3">
      <c r="A12" s="21"/>
      <c r="B12" s="268">
        <v>3140</v>
      </c>
      <c r="C12" s="225" t="s">
        <v>22</v>
      </c>
      <c r="D12" s="39"/>
      <c r="E12" s="40"/>
      <c r="F12" s="269">
        <f>'3. Ioncam agus Caiteachas'!F12</f>
        <v>0</v>
      </c>
      <c r="I12" s="215">
        <v>7</v>
      </c>
      <c r="J12" s="216">
        <v>48108</v>
      </c>
      <c r="K12" s="217">
        <v>24738</v>
      </c>
    </row>
    <row r="13" spans="1:15" x14ac:dyDescent="0.3">
      <c r="A13" s="21"/>
      <c r="B13" s="38">
        <v>3150</v>
      </c>
      <c r="C13" s="225" t="s">
        <v>587</v>
      </c>
      <c r="D13" s="39"/>
      <c r="E13" s="40"/>
      <c r="F13" s="269">
        <f>'3. Ioncam agus Caiteachas'!F13</f>
        <v>0</v>
      </c>
      <c r="I13" s="215">
        <v>8</v>
      </c>
      <c r="J13" s="216">
        <v>54438</v>
      </c>
      <c r="K13" s="217">
        <v>27993</v>
      </c>
    </row>
    <row r="14" spans="1:15" x14ac:dyDescent="0.3">
      <c r="A14" s="21"/>
      <c r="B14" s="38">
        <v>3155</v>
      </c>
      <c r="C14" s="225" t="s">
        <v>588</v>
      </c>
      <c r="D14" s="39"/>
      <c r="E14" s="40"/>
      <c r="F14" s="269">
        <f>'3. Ioncam agus Caiteachas'!F14</f>
        <v>0</v>
      </c>
      <c r="I14" s="215">
        <v>9</v>
      </c>
      <c r="J14" s="216">
        <v>57392</v>
      </c>
      <c r="K14" s="217">
        <v>29512</v>
      </c>
    </row>
    <row r="15" spans="1:15" x14ac:dyDescent="0.3">
      <c r="A15" s="21"/>
      <c r="B15" s="38">
        <v>3160</v>
      </c>
      <c r="C15" s="225" t="s">
        <v>589</v>
      </c>
      <c r="D15" s="39"/>
      <c r="E15" s="40"/>
      <c r="F15" s="269">
        <f>'3. Ioncam agus Caiteachas'!F15</f>
        <v>0</v>
      </c>
      <c r="I15" s="215">
        <v>10</v>
      </c>
      <c r="J15" s="216">
        <v>64355</v>
      </c>
      <c r="K15" s="217">
        <v>33092.5</v>
      </c>
    </row>
    <row r="16" spans="1:15" x14ac:dyDescent="0.3">
      <c r="A16" s="21"/>
      <c r="B16" s="38">
        <v>3170</v>
      </c>
      <c r="C16" s="225" t="s">
        <v>129</v>
      </c>
      <c r="D16" s="39"/>
      <c r="E16" s="40"/>
      <c r="F16" s="269">
        <f>'3. Ioncam agus Caiteachas'!F16</f>
        <v>0</v>
      </c>
      <c r="I16" s="215">
        <v>11</v>
      </c>
      <c r="J16" s="216">
        <v>71318</v>
      </c>
      <c r="K16" s="217">
        <v>36673</v>
      </c>
    </row>
    <row r="17" spans="1:11" x14ac:dyDescent="0.3">
      <c r="A17" s="21"/>
      <c r="B17" s="38">
        <v>3171</v>
      </c>
      <c r="C17" s="225" t="s">
        <v>569</v>
      </c>
      <c r="D17" s="39"/>
      <c r="E17" s="40"/>
      <c r="F17" s="269">
        <f>'3. Ioncam agus Caiteachas'!F17</f>
        <v>0</v>
      </c>
      <c r="I17" s="215">
        <v>12</v>
      </c>
      <c r="J17" s="216">
        <v>78281</v>
      </c>
      <c r="K17" s="217">
        <v>40253.5</v>
      </c>
    </row>
    <row r="18" spans="1:11" x14ac:dyDescent="0.3">
      <c r="A18" s="21"/>
      <c r="B18" s="38">
        <v>3190</v>
      </c>
      <c r="C18" s="225" t="s">
        <v>23</v>
      </c>
      <c r="D18" s="39"/>
      <c r="E18" s="40"/>
      <c r="F18" s="269">
        <f>'3. Ioncam agus Caiteachas'!F18</f>
        <v>0</v>
      </c>
      <c r="I18" s="215">
        <v>13</v>
      </c>
      <c r="J18" s="216">
        <v>85244</v>
      </c>
      <c r="K18" s="217">
        <v>43834</v>
      </c>
    </row>
    <row r="19" spans="1:11" x14ac:dyDescent="0.3">
      <c r="A19" s="21"/>
      <c r="B19" s="38">
        <v>3200</v>
      </c>
      <c r="C19" s="225" t="s">
        <v>24</v>
      </c>
      <c r="D19" s="39"/>
      <c r="E19" s="40"/>
      <c r="F19" s="269">
        <f>'3. Ioncam agus Caiteachas'!F19</f>
        <v>0</v>
      </c>
      <c r="I19" s="215">
        <v>14</v>
      </c>
      <c r="J19" s="216">
        <v>92207</v>
      </c>
      <c r="K19" s="217">
        <v>47414.5</v>
      </c>
    </row>
    <row r="20" spans="1:11" x14ac:dyDescent="0.3">
      <c r="A20" s="21"/>
      <c r="B20" s="38">
        <v>3210</v>
      </c>
      <c r="C20" s="225" t="s">
        <v>128</v>
      </c>
      <c r="D20" s="39"/>
      <c r="E20" s="40"/>
      <c r="F20" s="269">
        <f>'3. Ioncam agus Caiteachas'!F20</f>
        <v>0</v>
      </c>
      <c r="I20" s="215">
        <v>15</v>
      </c>
      <c r="J20" s="216">
        <v>99170</v>
      </c>
      <c r="K20" s="217">
        <v>50995</v>
      </c>
    </row>
    <row r="21" spans="1:11" x14ac:dyDescent="0.3">
      <c r="A21" s="21"/>
      <c r="B21" s="38">
        <v>3225</v>
      </c>
      <c r="C21" s="225" t="s">
        <v>201</v>
      </c>
      <c r="D21" s="39"/>
      <c r="E21" s="40"/>
      <c r="F21" s="269">
        <f>'3. Ioncam agus Caiteachas'!F21</f>
        <v>0</v>
      </c>
      <c r="I21" s="215">
        <v>16</v>
      </c>
      <c r="J21" s="216">
        <v>105500</v>
      </c>
      <c r="K21" s="217">
        <v>54250</v>
      </c>
    </row>
    <row r="22" spans="1:11" x14ac:dyDescent="0.3">
      <c r="A22" s="21"/>
      <c r="B22" s="38">
        <v>3226</v>
      </c>
      <c r="C22" s="225" t="s">
        <v>202</v>
      </c>
      <c r="D22" s="39"/>
      <c r="E22" s="40"/>
      <c r="F22" s="269">
        <f>'3. Ioncam agus Caiteachas'!F22</f>
        <v>0</v>
      </c>
    </row>
    <row r="23" spans="1:11" x14ac:dyDescent="0.3">
      <c r="A23" s="21"/>
      <c r="B23" s="38">
        <v>3227</v>
      </c>
      <c r="C23" s="225" t="s">
        <v>203</v>
      </c>
      <c r="D23" s="42"/>
      <c r="E23" s="43"/>
      <c r="F23" s="269">
        <f>'3. Ioncam agus Caiteachas'!F23</f>
        <v>0</v>
      </c>
    </row>
    <row r="24" spans="1:11" x14ac:dyDescent="0.3">
      <c r="A24" s="21"/>
      <c r="B24" s="38">
        <v>3230</v>
      </c>
      <c r="C24" s="225" t="s">
        <v>177</v>
      </c>
      <c r="D24" s="42"/>
      <c r="E24" s="43"/>
      <c r="F24" s="269">
        <f>'3. Ioncam agus Caiteachas'!F24</f>
        <v>0</v>
      </c>
    </row>
    <row r="25" spans="1:11" x14ac:dyDescent="0.3">
      <c r="A25" s="21"/>
      <c r="B25" s="38">
        <v>3260</v>
      </c>
      <c r="C25" s="225" t="s">
        <v>127</v>
      </c>
      <c r="D25" s="42"/>
      <c r="E25" s="43"/>
      <c r="F25" s="269">
        <f>'3. Ioncam agus Caiteachas'!F25</f>
        <v>0</v>
      </c>
    </row>
    <row r="26" spans="1:11" x14ac:dyDescent="0.3">
      <c r="A26" s="21"/>
      <c r="B26" s="38">
        <v>3275</v>
      </c>
      <c r="C26" s="225" t="s">
        <v>25</v>
      </c>
      <c r="D26" s="39"/>
      <c r="E26" s="40"/>
      <c r="F26" s="269">
        <f>'3. Ioncam agus Caiteachas'!F26</f>
        <v>0</v>
      </c>
    </row>
    <row r="27" spans="1:11" x14ac:dyDescent="0.3">
      <c r="A27" s="21"/>
      <c r="B27" s="38">
        <v>3276</v>
      </c>
      <c r="C27" s="225" t="s">
        <v>178</v>
      </c>
      <c r="D27" s="39"/>
      <c r="E27" s="40"/>
      <c r="F27" s="269">
        <f>'3. Ioncam agus Caiteachas'!F27</f>
        <v>0</v>
      </c>
    </row>
    <row r="28" spans="1:11" x14ac:dyDescent="0.3">
      <c r="A28" s="21"/>
      <c r="B28" s="38">
        <v>3277</v>
      </c>
      <c r="C28" s="225" t="s">
        <v>205</v>
      </c>
      <c r="D28" s="39"/>
      <c r="E28" s="40"/>
      <c r="F28" s="269">
        <f>'3. Ioncam agus Caiteachas'!F28</f>
        <v>0</v>
      </c>
    </row>
    <row r="29" spans="1:11" x14ac:dyDescent="0.3">
      <c r="A29" s="21"/>
      <c r="B29" s="180">
        <v>3280</v>
      </c>
      <c r="C29" s="225" t="s">
        <v>166</v>
      </c>
      <c r="D29" s="39"/>
      <c r="E29" s="40"/>
      <c r="F29" s="269">
        <f>'3. Ioncam agus Caiteachas'!F29</f>
        <v>0</v>
      </c>
    </row>
    <row r="30" spans="1:11" x14ac:dyDescent="0.3">
      <c r="A30" s="21"/>
      <c r="B30" s="38">
        <v>3282</v>
      </c>
      <c r="C30" s="225" t="s">
        <v>570</v>
      </c>
      <c r="D30" s="39"/>
      <c r="E30" s="40"/>
      <c r="F30" s="269">
        <f>'3. Ioncam agus Caiteachas'!F30</f>
        <v>0</v>
      </c>
    </row>
    <row r="31" spans="1:11" x14ac:dyDescent="0.3">
      <c r="A31" s="21"/>
      <c r="B31" s="38">
        <v>3284</v>
      </c>
      <c r="C31" s="225" t="s">
        <v>169</v>
      </c>
      <c r="D31" s="39"/>
      <c r="E31" s="40"/>
      <c r="F31" s="269">
        <f>'3. Ioncam agus Caiteachas'!F31</f>
        <v>0</v>
      </c>
    </row>
    <row r="32" spans="1:11" x14ac:dyDescent="0.3">
      <c r="A32" s="21"/>
      <c r="B32" s="38">
        <v>3285</v>
      </c>
      <c r="C32" s="225" t="s">
        <v>170</v>
      </c>
      <c r="D32" s="42"/>
      <c r="E32" s="43"/>
      <c r="F32" s="269">
        <f>'3. Ioncam agus Caiteachas'!F32</f>
        <v>0</v>
      </c>
    </row>
    <row r="33" spans="1:6" x14ac:dyDescent="0.3">
      <c r="A33" s="21"/>
      <c r="B33" s="38">
        <v>3286</v>
      </c>
      <c r="C33" s="225" t="s">
        <v>171</v>
      </c>
      <c r="D33" s="42"/>
      <c r="E33" s="43"/>
      <c r="F33" s="269">
        <f>'3. Ioncam agus Caiteachas'!F33</f>
        <v>0</v>
      </c>
    </row>
    <row r="34" spans="1:6" x14ac:dyDescent="0.3">
      <c r="A34" s="21"/>
      <c r="B34" s="38">
        <v>3287</v>
      </c>
      <c r="C34" s="225" t="s">
        <v>172</v>
      </c>
      <c r="D34" s="42"/>
      <c r="E34" s="43"/>
      <c r="F34" s="269">
        <f>'3. Ioncam agus Caiteachas'!F34</f>
        <v>0</v>
      </c>
    </row>
    <row r="35" spans="1:6" x14ac:dyDescent="0.3">
      <c r="A35" s="21"/>
      <c r="B35" s="38">
        <v>3288</v>
      </c>
      <c r="C35" s="225" t="s">
        <v>571</v>
      </c>
      <c r="D35" s="42"/>
      <c r="E35" s="43"/>
      <c r="F35" s="269">
        <f>'3. Ioncam agus Caiteachas'!F35</f>
        <v>0</v>
      </c>
    </row>
    <row r="36" spans="1:6" x14ac:dyDescent="0.3">
      <c r="A36" s="21"/>
      <c r="B36" s="38">
        <v>3290</v>
      </c>
      <c r="C36" s="225" t="s">
        <v>223</v>
      </c>
      <c r="D36" s="42"/>
      <c r="E36" s="43"/>
      <c r="F36" s="269">
        <f>'3. Ioncam agus Caiteachas'!F36</f>
        <v>0</v>
      </c>
    </row>
    <row r="37" spans="1:6" x14ac:dyDescent="0.3">
      <c r="A37" s="21"/>
      <c r="B37" s="38">
        <v>3292</v>
      </c>
      <c r="C37" s="225" t="s">
        <v>10</v>
      </c>
      <c r="D37" s="39"/>
      <c r="E37" s="40"/>
      <c r="F37" s="269">
        <f>'3. Ioncam agus Caiteachas'!F37</f>
        <v>140</v>
      </c>
    </row>
    <row r="38" spans="1:6" x14ac:dyDescent="0.3">
      <c r="A38" s="21"/>
      <c r="B38" s="38">
        <v>3293</v>
      </c>
      <c r="C38" s="225" t="s">
        <v>212</v>
      </c>
      <c r="D38" s="39"/>
      <c r="E38" s="40"/>
      <c r="F38" s="269">
        <f>'3. Ioncam agus Caiteachas'!F38</f>
        <v>0</v>
      </c>
    </row>
    <row r="39" spans="1:6" x14ac:dyDescent="0.3">
      <c r="A39" s="21"/>
      <c r="B39" s="38">
        <v>3294</v>
      </c>
      <c r="C39" s="225" t="s">
        <v>9</v>
      </c>
      <c r="D39" s="39"/>
      <c r="E39" s="40"/>
      <c r="F39" s="269">
        <f>'3. Ioncam agus Caiteachas'!F39</f>
        <v>0</v>
      </c>
    </row>
    <row r="40" spans="1:6" x14ac:dyDescent="0.3">
      <c r="A40" s="21"/>
      <c r="B40" s="38">
        <v>3295</v>
      </c>
      <c r="C40" s="225" t="s">
        <v>26</v>
      </c>
      <c r="D40" s="39"/>
      <c r="E40" s="40"/>
      <c r="F40" s="269">
        <f>'3. Ioncam agus Caiteachas'!F42</f>
        <v>0</v>
      </c>
    </row>
    <row r="41" spans="1:6" x14ac:dyDescent="0.3">
      <c r="A41" s="21"/>
      <c r="B41" s="38">
        <v>3296</v>
      </c>
      <c r="C41" s="225" t="s">
        <v>224</v>
      </c>
      <c r="D41" s="39"/>
      <c r="E41" s="40"/>
      <c r="F41" s="269">
        <f>'3. Ioncam agus Caiteachas'!F43</f>
        <v>0</v>
      </c>
    </row>
    <row r="42" spans="1:6" x14ac:dyDescent="0.3">
      <c r="A42" s="21"/>
      <c r="B42" s="38">
        <v>3297</v>
      </c>
      <c r="C42" s="225" t="s">
        <v>27</v>
      </c>
      <c r="D42" s="39"/>
      <c r="E42" s="40"/>
      <c r="F42" s="269">
        <f>'3. Ioncam agus Caiteachas'!F44</f>
        <v>0</v>
      </c>
    </row>
    <row r="43" spans="1:6" x14ac:dyDescent="0.3">
      <c r="A43" s="21"/>
      <c r="B43" s="38">
        <v>3298</v>
      </c>
      <c r="C43" s="225" t="s">
        <v>12</v>
      </c>
      <c r="D43" s="39"/>
      <c r="E43" s="40"/>
      <c r="F43" s="269">
        <f>'3. Ioncam agus Caiteachas'!F45</f>
        <v>0</v>
      </c>
    </row>
    <row r="44" spans="1:6" x14ac:dyDescent="0.3">
      <c r="A44" s="21"/>
      <c r="B44" s="38">
        <v>3299</v>
      </c>
      <c r="C44" s="225" t="s">
        <v>28</v>
      </c>
      <c r="D44" s="39"/>
      <c r="E44" s="40"/>
      <c r="F44" s="269">
        <f>'3. Ioncam agus Caiteachas'!F46</f>
        <v>0</v>
      </c>
    </row>
    <row r="45" spans="1:6" x14ac:dyDescent="0.3">
      <c r="A45" s="21"/>
      <c r="B45" s="38">
        <v>3300</v>
      </c>
      <c r="C45" s="225" t="s">
        <v>213</v>
      </c>
      <c r="D45" s="39"/>
      <c r="E45" s="40"/>
      <c r="F45" s="269">
        <f>'3. Ioncam agus Caiteachas'!F49</f>
        <v>0</v>
      </c>
    </row>
    <row r="46" spans="1:6" x14ac:dyDescent="0.3">
      <c r="A46" s="21"/>
      <c r="B46" s="38">
        <v>3310</v>
      </c>
      <c r="C46" s="225" t="s">
        <v>29</v>
      </c>
      <c r="D46" s="39"/>
      <c r="E46" s="40"/>
      <c r="F46" s="269">
        <f>'3. Ioncam agus Caiteachas'!F50</f>
        <v>0</v>
      </c>
    </row>
    <row r="47" spans="1:6" x14ac:dyDescent="0.3">
      <c r="A47" s="21"/>
      <c r="B47" s="38">
        <v>3330</v>
      </c>
      <c r="C47" s="225" t="s">
        <v>30</v>
      </c>
      <c r="D47" s="39"/>
      <c r="E47" s="40"/>
      <c r="F47" s="269">
        <f>'3. Ioncam agus Caiteachas'!F51</f>
        <v>0</v>
      </c>
    </row>
    <row r="48" spans="1:6" x14ac:dyDescent="0.3">
      <c r="A48" s="21"/>
      <c r="B48" s="38">
        <v>3335</v>
      </c>
      <c r="C48" s="225" t="s">
        <v>31</v>
      </c>
      <c r="D48" s="39"/>
      <c r="E48" s="40"/>
      <c r="F48" s="269">
        <f>'3. Ioncam agus Caiteachas'!F52</f>
        <v>0</v>
      </c>
    </row>
    <row r="49" spans="1:6" x14ac:dyDescent="0.3">
      <c r="A49" s="21"/>
      <c r="B49" s="38">
        <v>3350</v>
      </c>
      <c r="C49" s="225" t="s">
        <v>32</v>
      </c>
      <c r="D49" s="39"/>
      <c r="E49" s="40"/>
      <c r="F49" s="269">
        <f>'3. Ioncam agus Caiteachas'!F53</f>
        <v>0</v>
      </c>
    </row>
    <row r="50" spans="1:6" x14ac:dyDescent="0.3">
      <c r="A50" s="21"/>
      <c r="B50" s="38">
        <v>3370</v>
      </c>
      <c r="C50" s="225" t="s">
        <v>33</v>
      </c>
      <c r="D50" s="39"/>
      <c r="E50" s="40"/>
      <c r="F50" s="269">
        <f>'3. Ioncam agus Caiteachas'!F54</f>
        <v>0</v>
      </c>
    </row>
    <row r="51" spans="1:6" x14ac:dyDescent="0.3">
      <c r="A51" s="21"/>
      <c r="B51" s="38">
        <v>3375</v>
      </c>
      <c r="C51" s="225" t="s">
        <v>34</v>
      </c>
      <c r="D51" s="39"/>
      <c r="E51" s="40"/>
      <c r="F51" s="269">
        <f>'3. Ioncam agus Caiteachas'!F55</f>
        <v>0</v>
      </c>
    </row>
    <row r="52" spans="1:6" x14ac:dyDescent="0.3">
      <c r="A52" s="21"/>
      <c r="B52" s="38">
        <v>3380</v>
      </c>
      <c r="C52" s="225" t="s">
        <v>572</v>
      </c>
      <c r="D52" s="39"/>
      <c r="E52" s="40"/>
      <c r="F52" s="269">
        <f>'3. Ioncam agus Caiteachas'!F56</f>
        <v>0</v>
      </c>
    </row>
    <row r="53" spans="1:6" x14ac:dyDescent="0.3">
      <c r="A53" s="21"/>
      <c r="B53" s="38">
        <v>3390</v>
      </c>
      <c r="C53" s="225" t="s">
        <v>35</v>
      </c>
      <c r="D53" s="39"/>
      <c r="E53" s="40"/>
      <c r="F53" s="269">
        <f>'3. Ioncam agus Caiteachas'!F57</f>
        <v>0</v>
      </c>
    </row>
    <row r="54" spans="1:6" x14ac:dyDescent="0.3">
      <c r="A54" s="21"/>
      <c r="B54" s="38">
        <v>3410</v>
      </c>
      <c r="C54" s="225" t="s">
        <v>36</v>
      </c>
      <c r="D54" s="39"/>
      <c r="E54" s="40"/>
      <c r="F54" s="269">
        <f>'3. Ioncam agus Caiteachas'!F58</f>
        <v>0</v>
      </c>
    </row>
    <row r="55" spans="1:6" x14ac:dyDescent="0.3">
      <c r="A55" s="21"/>
      <c r="B55" s="38">
        <v>3420</v>
      </c>
      <c r="C55" s="225" t="s">
        <v>37</v>
      </c>
      <c r="D55" s="39"/>
      <c r="E55" s="40"/>
      <c r="F55" s="269">
        <f>'3. Ioncam agus Caiteachas'!F59</f>
        <v>0</v>
      </c>
    </row>
    <row r="56" spans="1:6" x14ac:dyDescent="0.3">
      <c r="A56" s="21"/>
      <c r="B56" s="38">
        <v>3430</v>
      </c>
      <c r="C56" s="225" t="s">
        <v>38</v>
      </c>
      <c r="D56" s="39"/>
      <c r="E56" s="40"/>
      <c r="F56" s="269">
        <f>'3. Ioncam agus Caiteachas'!F60</f>
        <v>0</v>
      </c>
    </row>
    <row r="57" spans="1:6" x14ac:dyDescent="0.3">
      <c r="A57" s="21"/>
      <c r="B57" s="38">
        <v>3440</v>
      </c>
      <c r="C57" s="225" t="s">
        <v>39</v>
      </c>
      <c r="D57" s="39"/>
      <c r="E57" s="40"/>
      <c r="F57" s="269">
        <f>'3. Ioncam agus Caiteachas'!F61</f>
        <v>0</v>
      </c>
    </row>
    <row r="58" spans="1:6" x14ac:dyDescent="0.3">
      <c r="A58" s="21"/>
      <c r="B58" s="38">
        <v>3450</v>
      </c>
      <c r="C58" s="225" t="s">
        <v>40</v>
      </c>
      <c r="D58" s="39"/>
      <c r="E58" s="40"/>
      <c r="F58" s="269">
        <f>'3. Ioncam agus Caiteachas'!F62</f>
        <v>0</v>
      </c>
    </row>
    <row r="59" spans="1:6" x14ac:dyDescent="0.3">
      <c r="A59" s="21"/>
      <c r="B59" s="38">
        <v>3490</v>
      </c>
      <c r="C59" s="225" t="s">
        <v>41</v>
      </c>
      <c r="D59" s="39"/>
      <c r="E59" s="40"/>
      <c r="F59" s="269">
        <f>'3. Ioncam agus Caiteachas'!F63</f>
        <v>0</v>
      </c>
    </row>
    <row r="60" spans="1:6" x14ac:dyDescent="0.3">
      <c r="A60" s="21"/>
      <c r="B60" s="38">
        <v>3500</v>
      </c>
      <c r="C60" s="225" t="s">
        <v>42</v>
      </c>
      <c r="D60" s="39"/>
      <c r="E60" s="40"/>
      <c r="F60" s="269">
        <f>'3. Ioncam agus Caiteachas'!F64</f>
        <v>0</v>
      </c>
    </row>
    <row r="61" spans="1:6" x14ac:dyDescent="0.3">
      <c r="A61" s="21"/>
      <c r="B61" s="38">
        <v>3510</v>
      </c>
      <c r="C61" s="225" t="s">
        <v>43</v>
      </c>
      <c r="D61" s="39"/>
      <c r="E61" s="40"/>
      <c r="F61" s="269">
        <f>'3. Ioncam agus Caiteachas'!F65</f>
        <v>0</v>
      </c>
    </row>
    <row r="62" spans="1:6" x14ac:dyDescent="0.3">
      <c r="A62" s="21"/>
      <c r="B62" s="38">
        <v>3520</v>
      </c>
      <c r="C62" s="225" t="s">
        <v>44</v>
      </c>
      <c r="D62" s="39"/>
      <c r="E62" s="40"/>
      <c r="F62" s="269">
        <f>'3. Ioncam agus Caiteachas'!F66</f>
        <v>0</v>
      </c>
    </row>
    <row r="63" spans="1:6" x14ac:dyDescent="0.3">
      <c r="A63" s="21"/>
      <c r="B63" s="38">
        <v>3530</v>
      </c>
      <c r="C63" s="225" t="s">
        <v>45</v>
      </c>
      <c r="D63" s="39"/>
      <c r="E63" s="40"/>
      <c r="F63" s="269">
        <f>'3. Ioncam agus Caiteachas'!F67</f>
        <v>0</v>
      </c>
    </row>
    <row r="64" spans="1:6" x14ac:dyDescent="0.3">
      <c r="A64" s="21"/>
      <c r="B64" s="38">
        <v>3531</v>
      </c>
      <c r="C64" s="225" t="s">
        <v>46</v>
      </c>
      <c r="D64" s="39"/>
      <c r="E64" s="40"/>
      <c r="F64" s="269">
        <f>'3. Ioncam agus Caiteachas'!F68</f>
        <v>0</v>
      </c>
    </row>
    <row r="65" spans="1:6" x14ac:dyDescent="0.3">
      <c r="A65" s="21"/>
      <c r="B65" s="38">
        <v>3535</v>
      </c>
      <c r="C65" s="225" t="s">
        <v>47</v>
      </c>
      <c r="D65" s="39"/>
      <c r="E65" s="40"/>
      <c r="F65" s="269">
        <f>'3. Ioncam agus Caiteachas'!F69</f>
        <v>0</v>
      </c>
    </row>
    <row r="66" spans="1:6" x14ac:dyDescent="0.3">
      <c r="A66" s="21"/>
      <c r="B66" s="38">
        <v>3540</v>
      </c>
      <c r="C66" s="225" t="s">
        <v>48</v>
      </c>
      <c r="D66" s="39"/>
      <c r="E66" s="40"/>
      <c r="F66" s="269">
        <f>'3. Ioncam agus Caiteachas'!F70</f>
        <v>0</v>
      </c>
    </row>
    <row r="67" spans="1:6" x14ac:dyDescent="0.3">
      <c r="A67" s="21"/>
      <c r="B67" s="38">
        <v>3545</v>
      </c>
      <c r="C67" s="225" t="s">
        <v>195</v>
      </c>
      <c r="D67" s="39"/>
      <c r="E67" s="40"/>
      <c r="F67" s="269">
        <f>'3. Ioncam agus Caiteachas'!F71</f>
        <v>0</v>
      </c>
    </row>
    <row r="68" spans="1:6" x14ac:dyDescent="0.3">
      <c r="A68" s="21"/>
      <c r="B68" s="38">
        <v>3550</v>
      </c>
      <c r="C68" s="225" t="s">
        <v>49</v>
      </c>
      <c r="D68" s="39"/>
      <c r="E68" s="40"/>
      <c r="F68" s="269">
        <f>'3. Ioncam agus Caiteachas'!F72</f>
        <v>0</v>
      </c>
    </row>
    <row r="69" spans="1:6" x14ac:dyDescent="0.3">
      <c r="A69" s="21"/>
      <c r="B69" s="38">
        <v>3570</v>
      </c>
      <c r="C69" s="225" t="s">
        <v>11</v>
      </c>
      <c r="D69" s="39"/>
      <c r="E69" s="40"/>
      <c r="F69" s="269">
        <f>'3. Ioncam agus Caiteachas'!F73</f>
        <v>0</v>
      </c>
    </row>
    <row r="70" spans="1:6" x14ac:dyDescent="0.3">
      <c r="A70" s="21"/>
      <c r="B70" s="38">
        <v>3572</v>
      </c>
      <c r="C70" s="225" t="s">
        <v>50</v>
      </c>
      <c r="D70" s="39"/>
      <c r="E70" s="270"/>
      <c r="F70" s="269">
        <f>'3. Ioncam agus Caiteachas'!F74</f>
        <v>0</v>
      </c>
    </row>
    <row r="71" spans="1:6" x14ac:dyDescent="0.3">
      <c r="A71" s="21"/>
      <c r="B71" s="38">
        <v>3573</v>
      </c>
      <c r="C71" s="225" t="s">
        <v>207</v>
      </c>
      <c r="D71" s="39"/>
      <c r="E71" s="40"/>
      <c r="F71" s="269">
        <f>'3. Ioncam agus Caiteachas'!F75</f>
        <v>0</v>
      </c>
    </row>
    <row r="72" spans="1:6" x14ac:dyDescent="0.3">
      <c r="A72" s="21"/>
      <c r="B72" s="38">
        <v>3574</v>
      </c>
      <c r="C72" s="225" t="s">
        <v>51</v>
      </c>
      <c r="D72" s="39"/>
      <c r="E72" s="40"/>
      <c r="F72" s="269">
        <f>'3. Ioncam agus Caiteachas'!F76</f>
        <v>0</v>
      </c>
    </row>
    <row r="73" spans="1:6" x14ac:dyDescent="0.3">
      <c r="A73" s="21"/>
      <c r="B73" s="38">
        <v>3575</v>
      </c>
      <c r="C73" s="225" t="s">
        <v>225</v>
      </c>
      <c r="D73" s="39"/>
      <c r="E73" s="40"/>
      <c r="F73" s="269">
        <f>'3. Ioncam agus Caiteachas'!F77</f>
        <v>0</v>
      </c>
    </row>
    <row r="74" spans="1:6" x14ac:dyDescent="0.3">
      <c r="A74" s="21"/>
      <c r="B74" s="38">
        <v>3580</v>
      </c>
      <c r="C74" s="225" t="s">
        <v>130</v>
      </c>
      <c r="D74" s="39"/>
      <c r="E74" s="40"/>
      <c r="F74" s="269">
        <f>'3. Ioncam agus Caiteachas'!F78</f>
        <v>0</v>
      </c>
    </row>
    <row r="75" spans="1:6" x14ac:dyDescent="0.3">
      <c r="A75" s="21"/>
      <c r="B75" s="38">
        <v>3650</v>
      </c>
      <c r="C75" s="225" t="s">
        <v>13</v>
      </c>
      <c r="D75" s="39"/>
      <c r="E75" s="40"/>
      <c r="F75" s="269">
        <f>'3. Ioncam agus Caiteachas'!F81</f>
        <v>0</v>
      </c>
    </row>
    <row r="76" spans="1:6" x14ac:dyDescent="0.3">
      <c r="A76" s="21"/>
      <c r="B76" s="38">
        <v>3700</v>
      </c>
      <c r="C76" s="225" t="s">
        <v>52</v>
      </c>
      <c r="D76" s="39"/>
      <c r="E76" s="40"/>
      <c r="F76" s="269">
        <f>'3. Ioncam agus Caiteachas'!F82</f>
        <v>0</v>
      </c>
    </row>
    <row r="77" spans="1:6" x14ac:dyDescent="0.3">
      <c r="A77" s="21"/>
      <c r="B77" s="38">
        <v>3770</v>
      </c>
      <c r="C77" s="225" t="s">
        <v>53</v>
      </c>
      <c r="D77" s="39"/>
      <c r="E77" s="40"/>
      <c r="F77" s="269">
        <f>'3. Ioncam agus Caiteachas'!F83</f>
        <v>0</v>
      </c>
    </row>
    <row r="78" spans="1:6" x14ac:dyDescent="0.3">
      <c r="A78" s="21"/>
      <c r="B78" s="38">
        <v>3800</v>
      </c>
      <c r="C78" s="225" t="s">
        <v>2</v>
      </c>
      <c r="D78" s="39"/>
      <c r="E78" s="40"/>
      <c r="F78" s="269">
        <f>'3. Ioncam agus Caiteachas'!F84</f>
        <v>0</v>
      </c>
    </row>
    <row r="79" spans="1:6" x14ac:dyDescent="0.3">
      <c r="A79" s="21"/>
      <c r="B79" s="38">
        <v>3840</v>
      </c>
      <c r="C79" s="225" t="s">
        <v>214</v>
      </c>
      <c r="D79" s="39"/>
      <c r="E79" s="40"/>
      <c r="F79" s="269">
        <f>'3. Ioncam agus Caiteachas'!F85</f>
        <v>0</v>
      </c>
    </row>
    <row r="80" spans="1:6" x14ac:dyDescent="0.3">
      <c r="A80" s="21"/>
      <c r="B80" s="38">
        <v>3850</v>
      </c>
      <c r="C80" s="225" t="s">
        <v>1</v>
      </c>
      <c r="D80" s="39"/>
      <c r="E80" s="40"/>
      <c r="F80" s="269">
        <f>'3. Ioncam agus Caiteachas'!F86</f>
        <v>0</v>
      </c>
    </row>
    <row r="81" spans="1:6" x14ac:dyDescent="0.3">
      <c r="A81" s="21"/>
      <c r="B81" s="38">
        <v>3851</v>
      </c>
      <c r="C81" s="225" t="s">
        <v>18</v>
      </c>
      <c r="D81" s="39"/>
      <c r="E81" s="40"/>
      <c r="F81" s="269">
        <f>'3. Ioncam agus Caiteachas'!F87</f>
        <v>0</v>
      </c>
    </row>
    <row r="82" spans="1:6" x14ac:dyDescent="0.3">
      <c r="A82" s="21"/>
      <c r="B82" s="38">
        <v>3852</v>
      </c>
      <c r="C82" s="225" t="s">
        <v>226</v>
      </c>
      <c r="D82" s="39"/>
      <c r="E82" s="40"/>
      <c r="F82" s="269">
        <f>'3. Ioncam agus Caiteachas'!F88</f>
        <v>0</v>
      </c>
    </row>
    <row r="83" spans="1:6" x14ac:dyDescent="0.3">
      <c r="A83" s="21"/>
      <c r="B83" s="38">
        <v>3853</v>
      </c>
      <c r="C83" s="225" t="s">
        <v>227</v>
      </c>
      <c r="D83" s="39"/>
      <c r="E83" s="40"/>
      <c r="F83" s="269">
        <f>'3. Ioncam agus Caiteachas'!F89</f>
        <v>0</v>
      </c>
    </row>
    <row r="84" spans="1:6" x14ac:dyDescent="0.3">
      <c r="A84" s="21"/>
      <c r="B84" s="38">
        <v>4110</v>
      </c>
      <c r="C84" s="225" t="s">
        <v>54</v>
      </c>
      <c r="D84" s="39"/>
      <c r="E84" s="40"/>
      <c r="F84" s="269">
        <f>'3. Ioncam agus Caiteachas'!F95</f>
        <v>0</v>
      </c>
    </row>
    <row r="85" spans="1:6" x14ac:dyDescent="0.3">
      <c r="A85" s="21"/>
      <c r="B85" s="38">
        <v>4111</v>
      </c>
      <c r="C85" s="225" t="s">
        <v>55</v>
      </c>
      <c r="D85" s="39"/>
      <c r="E85" s="40"/>
      <c r="F85" s="269">
        <f>'3. Ioncam agus Caiteachas'!F96</f>
        <v>0</v>
      </c>
    </row>
    <row r="86" spans="1:6" x14ac:dyDescent="0.3">
      <c r="A86" s="21"/>
      <c r="B86" s="38">
        <v>4150</v>
      </c>
      <c r="C86" s="225" t="s">
        <v>131</v>
      </c>
      <c r="D86" s="39"/>
      <c r="E86" s="40"/>
      <c r="F86" s="269">
        <f>'3. Ioncam agus Caiteachas'!F97</f>
        <v>0</v>
      </c>
    </row>
    <row r="87" spans="1:6" x14ac:dyDescent="0.3">
      <c r="A87" s="21"/>
      <c r="B87" s="38">
        <v>4170</v>
      </c>
      <c r="C87" s="225" t="s">
        <v>56</v>
      </c>
      <c r="D87" s="39"/>
      <c r="E87" s="40"/>
      <c r="F87" s="269">
        <f>'3. Ioncam agus Caiteachas'!F98</f>
        <v>0</v>
      </c>
    </row>
    <row r="88" spans="1:6" x14ac:dyDescent="0.3">
      <c r="A88" s="21"/>
      <c r="B88" s="38">
        <v>4181</v>
      </c>
      <c r="C88" s="225" t="s">
        <v>191</v>
      </c>
      <c r="D88" s="39"/>
      <c r="E88" s="40"/>
      <c r="F88" s="269">
        <f>'3. Ioncam agus Caiteachas'!F99</f>
        <v>0</v>
      </c>
    </row>
    <row r="89" spans="1:6" x14ac:dyDescent="0.3">
      <c r="A89" s="21"/>
      <c r="B89" s="38">
        <v>4190</v>
      </c>
      <c r="C89" s="225" t="s">
        <v>57</v>
      </c>
      <c r="D89" s="39"/>
      <c r="E89" s="40"/>
      <c r="F89" s="269">
        <f>'3. Ioncam agus Caiteachas'!F100</f>
        <v>0</v>
      </c>
    </row>
    <row r="90" spans="1:6" x14ac:dyDescent="0.3">
      <c r="A90" s="21"/>
      <c r="B90" s="38">
        <v>4191</v>
      </c>
      <c r="C90" s="225" t="s">
        <v>196</v>
      </c>
      <c r="D90" s="39"/>
      <c r="E90" s="40"/>
      <c r="F90" s="269">
        <f>'3. Ioncam agus Caiteachas'!F101</f>
        <v>0</v>
      </c>
    </row>
    <row r="91" spans="1:6" x14ac:dyDescent="0.3">
      <c r="A91" s="21"/>
      <c r="B91" s="38">
        <v>4196</v>
      </c>
      <c r="C91" s="225" t="s">
        <v>58</v>
      </c>
      <c r="D91" s="39"/>
      <c r="E91" s="40"/>
      <c r="F91" s="269">
        <f>'3. Ioncam agus Caiteachas'!F102</f>
        <v>0</v>
      </c>
    </row>
    <row r="92" spans="1:6" x14ac:dyDescent="0.3">
      <c r="A92" s="21"/>
      <c r="B92" s="38">
        <v>4197</v>
      </c>
      <c r="C92" s="225" t="s">
        <v>173</v>
      </c>
      <c r="D92" s="39"/>
      <c r="E92" s="40"/>
      <c r="F92" s="269">
        <f>'3. Ioncam agus Caiteachas'!F103</f>
        <v>0</v>
      </c>
    </row>
    <row r="93" spans="1:6" x14ac:dyDescent="0.3">
      <c r="A93" s="21"/>
      <c r="B93" s="38">
        <v>4198</v>
      </c>
      <c r="C93" s="225" t="s">
        <v>590</v>
      </c>
      <c r="D93" s="39"/>
      <c r="E93" s="40"/>
      <c r="F93" s="269">
        <f>'3. Ioncam agus Caiteachas'!F104</f>
        <v>0</v>
      </c>
    </row>
    <row r="94" spans="1:6" x14ac:dyDescent="0.3">
      <c r="A94" s="21"/>
      <c r="B94" s="38">
        <v>4199</v>
      </c>
      <c r="C94" s="225" t="s">
        <v>200</v>
      </c>
      <c r="D94" s="39"/>
      <c r="E94" s="40"/>
      <c r="F94" s="269">
        <f>'3. Ioncam agus Caiteachas'!F105</f>
        <v>0</v>
      </c>
    </row>
    <row r="95" spans="1:6" x14ac:dyDescent="0.3">
      <c r="A95" s="21"/>
      <c r="B95" s="38">
        <v>4310</v>
      </c>
      <c r="C95" s="225" t="s">
        <v>59</v>
      </c>
      <c r="D95" s="39"/>
      <c r="E95" s="40"/>
      <c r="F95" s="269">
        <f>'3. Ioncam agus Caiteachas'!F108</f>
        <v>0</v>
      </c>
    </row>
    <row r="96" spans="1:6" x14ac:dyDescent="0.3">
      <c r="A96" s="21"/>
      <c r="B96" s="38">
        <v>4311</v>
      </c>
      <c r="C96" s="225" t="s">
        <v>573</v>
      </c>
      <c r="D96" s="39"/>
      <c r="E96" s="40"/>
      <c r="F96" s="269">
        <f>'3. Ioncam agus Caiteachas'!F109</f>
        <v>0</v>
      </c>
    </row>
    <row r="97" spans="1:6" x14ac:dyDescent="0.3">
      <c r="A97" s="21"/>
      <c r="B97" s="38">
        <v>4315</v>
      </c>
      <c r="C97" s="225" t="s">
        <v>574</v>
      </c>
      <c r="D97" s="39"/>
      <c r="E97" s="40"/>
      <c r="F97" s="269">
        <f>'3. Ioncam agus Caiteachas'!F110</f>
        <v>0</v>
      </c>
    </row>
    <row r="98" spans="1:6" x14ac:dyDescent="0.3">
      <c r="A98" s="21"/>
      <c r="B98" s="38">
        <v>4330</v>
      </c>
      <c r="C98" s="225" t="s">
        <v>60</v>
      </c>
      <c r="D98" s="39"/>
      <c r="E98" s="40"/>
      <c r="F98" s="269">
        <f>'3. Ioncam agus Caiteachas'!F111</f>
        <v>0</v>
      </c>
    </row>
    <row r="99" spans="1:6" x14ac:dyDescent="0.3">
      <c r="A99" s="21"/>
      <c r="B99" s="38">
        <v>4410</v>
      </c>
      <c r="C99" s="225" t="s">
        <v>215</v>
      </c>
      <c r="D99" s="39"/>
      <c r="E99" s="40"/>
      <c r="F99" s="269">
        <f>'3. Ioncam agus Caiteachas'!F112</f>
        <v>0</v>
      </c>
    </row>
    <row r="100" spans="1:6" x14ac:dyDescent="0.3">
      <c r="A100" s="21"/>
      <c r="B100" s="38">
        <v>4420</v>
      </c>
      <c r="C100" s="225" t="s">
        <v>216</v>
      </c>
      <c r="D100" s="39"/>
      <c r="E100" s="40"/>
      <c r="F100" s="269">
        <f>'3. Ioncam agus Caiteachas'!F113</f>
        <v>0</v>
      </c>
    </row>
    <row r="101" spans="1:6" x14ac:dyDescent="0.3">
      <c r="A101" s="21"/>
      <c r="B101" s="38">
        <v>4490</v>
      </c>
      <c r="C101" s="225" t="s">
        <v>132</v>
      </c>
      <c r="D101" s="39"/>
      <c r="E101" s="40"/>
      <c r="F101" s="269">
        <f>'3. Ioncam agus Caiteachas'!F114</f>
        <v>0</v>
      </c>
    </row>
    <row r="102" spans="1:6" x14ac:dyDescent="0.3">
      <c r="A102" s="21"/>
      <c r="B102" s="38">
        <v>4550</v>
      </c>
      <c r="C102" s="225" t="s">
        <v>217</v>
      </c>
      <c r="D102" s="39"/>
      <c r="E102" s="40"/>
      <c r="F102" s="269">
        <f>'3. Ioncam agus Caiteachas'!F115</f>
        <v>0</v>
      </c>
    </row>
    <row r="103" spans="1:6" x14ac:dyDescent="0.3">
      <c r="A103" s="21"/>
      <c r="B103" s="38">
        <v>4570</v>
      </c>
      <c r="C103" s="225" t="s">
        <v>61</v>
      </c>
      <c r="D103" s="39"/>
      <c r="E103" s="40"/>
      <c r="F103" s="269">
        <f>'3. Ioncam agus Caiteachas'!F116</f>
        <v>0</v>
      </c>
    </row>
    <row r="104" spans="1:6" x14ac:dyDescent="0.3">
      <c r="A104" s="21"/>
      <c r="B104" s="38">
        <v>4590</v>
      </c>
      <c r="C104" s="225" t="s">
        <v>62</v>
      </c>
      <c r="D104" s="39"/>
      <c r="E104" s="40"/>
      <c r="F104" s="269">
        <f>'3. Ioncam agus Caiteachas'!F117</f>
        <v>0</v>
      </c>
    </row>
    <row r="105" spans="1:6" x14ac:dyDescent="0.3">
      <c r="A105" s="21"/>
      <c r="B105" s="38">
        <v>4610</v>
      </c>
      <c r="C105" s="225" t="s">
        <v>63</v>
      </c>
      <c r="D105" s="39"/>
      <c r="E105" s="40"/>
      <c r="F105" s="269">
        <f>'3. Ioncam agus Caiteachas'!F118</f>
        <v>0</v>
      </c>
    </row>
    <row r="106" spans="1:6" x14ac:dyDescent="0.3">
      <c r="A106" s="21"/>
      <c r="B106" s="38">
        <v>4620</v>
      </c>
      <c r="C106" s="225" t="s">
        <v>64</v>
      </c>
      <c r="D106" s="39"/>
      <c r="E106" s="40"/>
      <c r="F106" s="269">
        <f>'3. Ioncam agus Caiteachas'!F119</f>
        <v>0</v>
      </c>
    </row>
    <row r="107" spans="1:6" x14ac:dyDescent="0.3">
      <c r="A107" s="21"/>
      <c r="B107" s="38">
        <v>4635</v>
      </c>
      <c r="C107" s="225" t="s">
        <v>218</v>
      </c>
      <c r="D107" s="39"/>
      <c r="E107" s="40"/>
      <c r="F107" s="269">
        <f>'3. Ioncam agus Caiteachas'!F120</f>
        <v>0</v>
      </c>
    </row>
    <row r="108" spans="1:6" x14ac:dyDescent="0.3">
      <c r="A108" s="21"/>
      <c r="B108" s="38">
        <v>4640</v>
      </c>
      <c r="C108" s="225" t="s">
        <v>591</v>
      </c>
      <c r="D108" s="39"/>
      <c r="E108" s="40"/>
      <c r="F108" s="269">
        <f>'3. Ioncam agus Caiteachas'!F121</f>
        <v>0</v>
      </c>
    </row>
    <row r="109" spans="1:6" x14ac:dyDescent="0.3">
      <c r="A109" s="21"/>
      <c r="B109" s="38">
        <v>4641</v>
      </c>
      <c r="C109" s="225" t="s">
        <v>592</v>
      </c>
      <c r="D109" s="39"/>
      <c r="E109" s="40"/>
      <c r="F109" s="269">
        <f>'3. Ioncam agus Caiteachas'!F122</f>
        <v>0</v>
      </c>
    </row>
    <row r="110" spans="1:6" x14ac:dyDescent="0.3">
      <c r="A110" s="21"/>
      <c r="B110" s="38">
        <v>4650</v>
      </c>
      <c r="C110" s="225" t="s">
        <v>65</v>
      </c>
      <c r="D110" s="39"/>
      <c r="E110" s="40"/>
      <c r="F110" s="269">
        <f>'3. Ioncam agus Caiteachas'!F123</f>
        <v>0</v>
      </c>
    </row>
    <row r="111" spans="1:6" x14ac:dyDescent="0.3">
      <c r="A111" s="21"/>
      <c r="B111" s="38">
        <v>4670</v>
      </c>
      <c r="C111" s="225" t="s">
        <v>66</v>
      </c>
      <c r="D111" s="39"/>
      <c r="E111" s="40"/>
      <c r="F111" s="269">
        <f>'3. Ioncam agus Caiteachas'!F124</f>
        <v>0</v>
      </c>
    </row>
    <row r="112" spans="1:6" x14ac:dyDescent="0.3">
      <c r="A112" s="21"/>
      <c r="B112" s="38">
        <v>4671</v>
      </c>
      <c r="C112" s="225" t="s">
        <v>67</v>
      </c>
      <c r="D112" s="39"/>
      <c r="E112" s="40"/>
      <c r="F112" s="269">
        <f>'3. Ioncam agus Caiteachas'!F125</f>
        <v>0</v>
      </c>
    </row>
    <row r="113" spans="1:6" x14ac:dyDescent="0.3">
      <c r="A113" s="21"/>
      <c r="B113" s="38">
        <v>4690</v>
      </c>
      <c r="C113" s="225" t="s">
        <v>68</v>
      </c>
      <c r="D113" s="39"/>
      <c r="E113" s="40"/>
      <c r="F113" s="269">
        <f>'3. Ioncam agus Caiteachas'!F126</f>
        <v>0</v>
      </c>
    </row>
    <row r="114" spans="1:6" x14ac:dyDescent="0.3">
      <c r="A114" s="21"/>
      <c r="B114" s="38">
        <v>4710</v>
      </c>
      <c r="C114" s="225" t="s">
        <v>69</v>
      </c>
      <c r="D114" s="39"/>
      <c r="E114" s="40"/>
      <c r="F114" s="269">
        <f>'3. Ioncam agus Caiteachas'!F127</f>
        <v>0</v>
      </c>
    </row>
    <row r="115" spans="1:6" x14ac:dyDescent="0.3">
      <c r="A115" s="21"/>
      <c r="B115" s="38">
        <v>4720</v>
      </c>
      <c r="C115" s="225" t="s">
        <v>70</v>
      </c>
      <c r="D115" s="39"/>
      <c r="E115" s="40"/>
      <c r="F115" s="269">
        <f>'3. Ioncam agus Caiteachas'!F128</f>
        <v>0</v>
      </c>
    </row>
    <row r="116" spans="1:6" x14ac:dyDescent="0.3">
      <c r="A116" s="21"/>
      <c r="B116" s="38">
        <v>4730</v>
      </c>
      <c r="C116" s="225" t="s">
        <v>71</v>
      </c>
      <c r="D116" s="39"/>
      <c r="E116" s="40"/>
      <c r="F116" s="269">
        <f>'3. Ioncam agus Caiteachas'!F129</f>
        <v>0</v>
      </c>
    </row>
    <row r="117" spans="1:6" x14ac:dyDescent="0.3">
      <c r="A117" s="21"/>
      <c r="B117" s="38">
        <v>4740</v>
      </c>
      <c r="C117" s="225" t="s">
        <v>72</v>
      </c>
      <c r="D117" s="39"/>
      <c r="E117" s="40"/>
      <c r="F117" s="269">
        <f>'3. Ioncam agus Caiteachas'!F130</f>
        <v>0</v>
      </c>
    </row>
    <row r="118" spans="1:6" x14ac:dyDescent="0.3">
      <c r="A118" s="21"/>
      <c r="B118" s="38">
        <v>4741</v>
      </c>
      <c r="C118" s="225" t="s">
        <v>219</v>
      </c>
      <c r="D118" s="39"/>
      <c r="E118" s="40"/>
      <c r="F118" s="269">
        <f>'3. Ioncam agus Caiteachas'!F131</f>
        <v>0</v>
      </c>
    </row>
    <row r="119" spans="1:6" x14ac:dyDescent="0.3">
      <c r="A119" s="21"/>
      <c r="B119" s="38">
        <v>4760</v>
      </c>
      <c r="C119" s="225" t="s">
        <v>73</v>
      </c>
      <c r="D119" s="39"/>
      <c r="E119" s="40"/>
      <c r="F119" s="269">
        <f>'3. Ioncam agus Caiteachas'!F132</f>
        <v>0</v>
      </c>
    </row>
    <row r="120" spans="1:6" x14ac:dyDescent="0.3">
      <c r="A120" s="21"/>
      <c r="B120" s="38">
        <v>4770</v>
      </c>
      <c r="C120" s="225" t="s">
        <v>74</v>
      </c>
      <c r="D120" s="39"/>
      <c r="E120" s="40"/>
      <c r="F120" s="269">
        <f>'3. Ioncam agus Caiteachas'!F133</f>
        <v>0</v>
      </c>
    </row>
    <row r="121" spans="1:6" x14ac:dyDescent="0.3">
      <c r="A121" s="21"/>
      <c r="B121" s="38">
        <v>4780</v>
      </c>
      <c r="C121" s="225" t="s">
        <v>75</v>
      </c>
      <c r="D121" s="39"/>
      <c r="E121" s="40"/>
      <c r="F121" s="269">
        <f>'3. Ioncam agus Caiteachas'!F134</f>
        <v>0</v>
      </c>
    </row>
    <row r="122" spans="1:6" x14ac:dyDescent="0.3">
      <c r="A122" s="21"/>
      <c r="B122" s="38">
        <v>4810</v>
      </c>
      <c r="C122" s="225" t="s">
        <v>76</v>
      </c>
      <c r="D122" s="39"/>
      <c r="E122" s="40"/>
      <c r="F122" s="269">
        <f>'3. Ioncam agus Caiteachas'!F135</f>
        <v>0</v>
      </c>
    </row>
    <row r="123" spans="1:6" x14ac:dyDescent="0.3">
      <c r="A123" s="21"/>
      <c r="B123" s="38">
        <v>4815</v>
      </c>
      <c r="C123" s="225" t="s">
        <v>220</v>
      </c>
      <c r="D123" s="39"/>
      <c r="E123" s="40"/>
      <c r="F123" s="269">
        <f>'3. Ioncam agus Caiteachas'!F136</f>
        <v>0</v>
      </c>
    </row>
    <row r="124" spans="1:6" x14ac:dyDescent="0.3">
      <c r="A124" s="21"/>
      <c r="B124" s="38">
        <v>4908</v>
      </c>
      <c r="C124" s="225" t="s">
        <v>197</v>
      </c>
      <c r="D124" s="39"/>
      <c r="E124" s="40"/>
      <c r="F124" s="269">
        <f>'3. Ioncam agus Caiteachas'!F137</f>
        <v>0</v>
      </c>
    </row>
    <row r="125" spans="1:6" x14ac:dyDescent="0.3">
      <c r="A125" s="21"/>
      <c r="B125" s="38">
        <v>4909</v>
      </c>
      <c r="C125" s="225" t="s">
        <v>194</v>
      </c>
      <c r="D125" s="39"/>
      <c r="E125" s="40"/>
      <c r="F125" s="269">
        <f>'3. Ioncam agus Caiteachas'!F138</f>
        <v>0</v>
      </c>
    </row>
    <row r="126" spans="1:6" x14ac:dyDescent="0.3">
      <c r="A126" s="21"/>
      <c r="B126" s="38">
        <v>4910</v>
      </c>
      <c r="C126" s="225" t="s">
        <v>77</v>
      </c>
      <c r="D126" s="39"/>
      <c r="E126" s="40"/>
      <c r="F126" s="269">
        <f>'3. Ioncam agus Caiteachas'!F139</f>
        <v>0</v>
      </c>
    </row>
    <row r="127" spans="1:6" x14ac:dyDescent="0.3">
      <c r="A127" s="21"/>
      <c r="B127" s="38">
        <v>4911</v>
      </c>
      <c r="C127" s="225" t="s">
        <v>78</v>
      </c>
      <c r="D127" s="39"/>
      <c r="E127" s="40"/>
      <c r="F127" s="269">
        <f>'3. Ioncam agus Caiteachas'!F140</f>
        <v>0</v>
      </c>
    </row>
    <row r="128" spans="1:6" x14ac:dyDescent="0.3">
      <c r="A128" s="21"/>
      <c r="B128" s="38">
        <v>4912</v>
      </c>
      <c r="C128" s="225" t="s">
        <v>211</v>
      </c>
      <c r="D128" s="39"/>
      <c r="E128" s="40"/>
      <c r="F128" s="269">
        <f>'3. Ioncam agus Caiteachas'!F141</f>
        <v>0</v>
      </c>
    </row>
    <row r="129" spans="1:6" x14ac:dyDescent="0.3">
      <c r="A129" s="21"/>
      <c r="B129" s="38">
        <v>4913</v>
      </c>
      <c r="C129" s="225" t="s">
        <v>79</v>
      </c>
      <c r="D129" s="39"/>
      <c r="E129" s="40"/>
      <c r="F129" s="269">
        <f>'3. Ioncam agus Caiteachas'!F142</f>
        <v>0</v>
      </c>
    </row>
    <row r="130" spans="1:6" x14ac:dyDescent="0.3">
      <c r="A130" s="21"/>
      <c r="B130" s="38">
        <v>4914</v>
      </c>
      <c r="C130" s="225" t="s">
        <v>210</v>
      </c>
      <c r="D130" s="39"/>
      <c r="E130" s="40"/>
      <c r="F130" s="269">
        <f>'3. Ioncam agus Caiteachas'!F143</f>
        <v>0</v>
      </c>
    </row>
    <row r="131" spans="1:6" x14ac:dyDescent="0.3">
      <c r="A131" s="21"/>
      <c r="B131" s="38">
        <v>4915</v>
      </c>
      <c r="C131" s="225" t="s">
        <v>192</v>
      </c>
      <c r="D131" s="39"/>
      <c r="E131" s="40"/>
      <c r="F131" s="269">
        <f>'3. Ioncam agus Caiteachas'!F144</f>
        <v>0</v>
      </c>
    </row>
    <row r="132" spans="1:6" x14ac:dyDescent="0.3">
      <c r="A132" s="21"/>
      <c r="B132" s="38">
        <v>4916</v>
      </c>
      <c r="C132" s="225" t="s">
        <v>80</v>
      </c>
      <c r="D132" s="39"/>
      <c r="E132" s="40"/>
      <c r="F132" s="269">
        <f>'3. Ioncam agus Caiteachas'!F145</f>
        <v>0</v>
      </c>
    </row>
    <row r="133" spans="1:6" x14ac:dyDescent="0.3">
      <c r="A133" s="21"/>
      <c r="B133" s="38">
        <v>4917</v>
      </c>
      <c r="C133" s="225" t="s">
        <v>81</v>
      </c>
      <c r="D133" s="39"/>
      <c r="E133" s="40"/>
      <c r="F133" s="269">
        <f>'3. Ioncam agus Caiteachas'!F146</f>
        <v>0</v>
      </c>
    </row>
    <row r="134" spans="1:6" x14ac:dyDescent="0.3">
      <c r="A134" s="21"/>
      <c r="B134" s="38">
        <v>4918</v>
      </c>
      <c r="C134" s="225" t="s">
        <v>19</v>
      </c>
      <c r="D134" s="39"/>
      <c r="E134" s="40"/>
      <c r="F134" s="269">
        <f>'3. Ioncam agus Caiteachas'!F147</f>
        <v>0</v>
      </c>
    </row>
    <row r="135" spans="1:6" x14ac:dyDescent="0.3">
      <c r="A135" s="21"/>
      <c r="B135" s="38">
        <v>4919</v>
      </c>
      <c r="C135" s="225" t="s">
        <v>82</v>
      </c>
      <c r="D135" s="39"/>
      <c r="E135" s="40"/>
      <c r="F135" s="269">
        <f>'3. Ioncam agus Caiteachas'!F148</f>
        <v>0</v>
      </c>
    </row>
    <row r="136" spans="1:6" ht="15" customHeight="1" x14ac:dyDescent="0.3">
      <c r="A136" s="21"/>
      <c r="B136" s="38">
        <v>4920</v>
      </c>
      <c r="C136" s="225" t="s">
        <v>221</v>
      </c>
      <c r="D136" s="39"/>
      <c r="E136" s="40"/>
      <c r="F136" s="269">
        <f>'3. Ioncam agus Caiteachas'!F149</f>
        <v>0</v>
      </c>
    </row>
    <row r="137" spans="1:6" x14ac:dyDescent="0.3">
      <c r="A137" s="21"/>
      <c r="B137" s="38">
        <v>4921</v>
      </c>
      <c r="C137" s="225" t="s">
        <v>83</v>
      </c>
      <c r="D137" s="39"/>
      <c r="E137" s="40"/>
      <c r="F137" s="269">
        <f>'3. Ioncam agus Caiteachas'!F150</f>
        <v>0</v>
      </c>
    </row>
    <row r="138" spans="1:6" x14ac:dyDescent="0.3">
      <c r="A138" s="21"/>
      <c r="B138" s="38">
        <v>4922</v>
      </c>
      <c r="C138" s="225" t="s">
        <v>84</v>
      </c>
      <c r="D138" s="39"/>
      <c r="E138" s="40"/>
      <c r="F138" s="269">
        <f>'3. Ioncam agus Caiteachas'!F151</f>
        <v>0</v>
      </c>
    </row>
    <row r="139" spans="1:6" x14ac:dyDescent="0.3">
      <c r="A139" s="21"/>
      <c r="B139" s="38">
        <v>4923</v>
      </c>
      <c r="C139" s="225" t="s">
        <v>85</v>
      </c>
      <c r="D139" s="39"/>
      <c r="E139" s="40"/>
      <c r="F139" s="269">
        <f>'3. Ioncam agus Caiteachas'!F152</f>
        <v>0</v>
      </c>
    </row>
    <row r="140" spans="1:6" x14ac:dyDescent="0.3">
      <c r="A140" s="21"/>
      <c r="B140" s="38">
        <v>4924</v>
      </c>
      <c r="C140" s="225" t="s">
        <v>86</v>
      </c>
      <c r="D140" s="39"/>
      <c r="E140" s="40"/>
      <c r="F140" s="269">
        <f>'3. Ioncam agus Caiteachas'!F153</f>
        <v>0</v>
      </c>
    </row>
    <row r="141" spans="1:6" x14ac:dyDescent="0.3">
      <c r="A141" s="21"/>
      <c r="B141" s="38">
        <v>4925</v>
      </c>
      <c r="C141" s="225" t="s">
        <v>87</v>
      </c>
      <c r="D141" s="39"/>
      <c r="E141" s="40"/>
      <c r="F141" s="269">
        <f>'3. Ioncam agus Caiteachas'!F154</f>
        <v>0</v>
      </c>
    </row>
    <row r="142" spans="1:6" x14ac:dyDescent="0.3">
      <c r="A142" s="21"/>
      <c r="B142" s="38">
        <v>4927</v>
      </c>
      <c r="C142" s="225" t="s">
        <v>193</v>
      </c>
      <c r="D142" s="39"/>
      <c r="E142" s="40"/>
      <c r="F142" s="269">
        <f>'3. Ioncam agus Caiteachas'!F155</f>
        <v>0</v>
      </c>
    </row>
    <row r="143" spans="1:6" x14ac:dyDescent="0.3">
      <c r="A143" s="21"/>
      <c r="B143" s="38">
        <v>4928</v>
      </c>
      <c r="C143" s="225" t="s">
        <v>199</v>
      </c>
      <c r="D143" s="39"/>
      <c r="E143" s="40"/>
      <c r="F143" s="269">
        <f>'3. Ioncam agus Caiteachas'!F156</f>
        <v>0</v>
      </c>
    </row>
    <row r="144" spans="1:6" x14ac:dyDescent="0.3">
      <c r="A144" s="21"/>
      <c r="B144" s="38">
        <v>4930</v>
      </c>
      <c r="C144" s="225" t="s">
        <v>88</v>
      </c>
      <c r="D144" s="39"/>
      <c r="E144" s="40"/>
      <c r="F144" s="269">
        <f>'3. Ioncam agus Caiteachas'!F157</f>
        <v>0</v>
      </c>
    </row>
    <row r="145" spans="1:6" x14ac:dyDescent="0.3">
      <c r="A145" s="21"/>
      <c r="B145" s="38">
        <v>5010</v>
      </c>
      <c r="C145" s="225" t="s">
        <v>89</v>
      </c>
      <c r="D145" s="39"/>
      <c r="E145" s="40"/>
      <c r="F145" s="269">
        <f>'3. Ioncam agus Caiteachas'!F160</f>
        <v>0</v>
      </c>
    </row>
    <row r="146" spans="1:6" x14ac:dyDescent="0.3">
      <c r="A146" s="21"/>
      <c r="B146" s="38">
        <v>5011</v>
      </c>
      <c r="C146" s="225" t="s">
        <v>174</v>
      </c>
      <c r="D146" s="39"/>
      <c r="E146" s="40"/>
      <c r="F146" s="269">
        <f>'3. Ioncam agus Caiteachas'!F161</f>
        <v>0</v>
      </c>
    </row>
    <row r="147" spans="1:6" x14ac:dyDescent="0.3">
      <c r="A147" s="21"/>
      <c r="B147" s="38">
        <v>5030</v>
      </c>
      <c r="C147" s="225" t="s">
        <v>133</v>
      </c>
      <c r="D147" s="39"/>
      <c r="E147" s="40"/>
      <c r="F147" s="269">
        <f>'3. Ioncam agus Caiteachas'!F162</f>
        <v>0</v>
      </c>
    </row>
    <row r="148" spans="1:6" x14ac:dyDescent="0.3">
      <c r="A148" s="21"/>
      <c r="B148" s="38">
        <v>5110</v>
      </c>
      <c r="C148" s="225" t="s">
        <v>90</v>
      </c>
      <c r="D148" s="39"/>
      <c r="E148" s="40"/>
      <c r="F148" s="269">
        <f>'3. Ioncam agus Caiteachas'!F163</f>
        <v>0</v>
      </c>
    </row>
    <row r="149" spans="1:6" x14ac:dyDescent="0.3">
      <c r="A149" s="21"/>
      <c r="B149" s="38">
        <v>5111</v>
      </c>
      <c r="C149" s="225" t="s">
        <v>175</v>
      </c>
      <c r="D149" s="39"/>
      <c r="E149" s="40"/>
      <c r="F149" s="269">
        <f>'3. Ioncam agus Caiteachas'!F164</f>
        <v>0</v>
      </c>
    </row>
    <row r="150" spans="1:6" x14ac:dyDescent="0.3">
      <c r="A150" s="21"/>
      <c r="B150" s="38">
        <v>5112</v>
      </c>
      <c r="C150" s="225" t="s">
        <v>134</v>
      </c>
      <c r="D150" s="39"/>
      <c r="E150" s="40"/>
      <c r="F150" s="269">
        <f>'3. Ioncam agus Caiteachas'!F165</f>
        <v>0</v>
      </c>
    </row>
    <row r="151" spans="1:6" x14ac:dyDescent="0.3">
      <c r="A151" s="21"/>
      <c r="B151" s="38">
        <v>5150</v>
      </c>
      <c r="C151" s="225" t="s">
        <v>91</v>
      </c>
      <c r="D151" s="39"/>
      <c r="E151" s="40"/>
      <c r="F151" s="269">
        <f>'3. Ioncam agus Caiteachas'!F166</f>
        <v>0</v>
      </c>
    </row>
    <row r="152" spans="1:6" x14ac:dyDescent="0.3">
      <c r="A152" s="21"/>
      <c r="B152" s="38">
        <v>5170</v>
      </c>
      <c r="C152" s="225" t="s">
        <v>92</v>
      </c>
      <c r="D152" s="39"/>
      <c r="E152" s="40"/>
      <c r="F152" s="269">
        <f>'3. Ioncam agus Caiteachas'!F167</f>
        <v>0</v>
      </c>
    </row>
    <row r="153" spans="1:6" x14ac:dyDescent="0.3">
      <c r="A153" s="21"/>
      <c r="B153" s="38">
        <v>5175</v>
      </c>
      <c r="C153" s="225" t="s">
        <v>198</v>
      </c>
      <c r="D153" s="39"/>
      <c r="E153" s="40"/>
      <c r="F153" s="269">
        <f>'3. Ioncam agus Caiteachas'!F168</f>
        <v>0</v>
      </c>
    </row>
    <row r="154" spans="1:6" x14ac:dyDescent="0.3">
      <c r="A154" s="21"/>
      <c r="B154" s="38">
        <v>5310</v>
      </c>
      <c r="C154" s="225" t="s">
        <v>93</v>
      </c>
      <c r="D154" s="39"/>
      <c r="E154" s="40"/>
      <c r="F154" s="269">
        <f>'3. Ioncam agus Caiteachas'!F169</f>
        <v>0</v>
      </c>
    </row>
    <row r="155" spans="1:6" x14ac:dyDescent="0.3">
      <c r="A155" s="21"/>
      <c r="B155" s="38">
        <v>5315</v>
      </c>
      <c r="C155" s="225" t="s">
        <v>94</v>
      </c>
      <c r="D155" s="39"/>
      <c r="E155" s="40"/>
      <c r="F155" s="269">
        <f>'3. Ioncam agus Caiteachas'!F170</f>
        <v>0</v>
      </c>
    </row>
    <row r="156" spans="1:6" x14ac:dyDescent="0.3">
      <c r="A156" s="21"/>
      <c r="B156" s="38">
        <v>5316</v>
      </c>
      <c r="C156" s="225" t="s">
        <v>206</v>
      </c>
      <c r="D156" s="39"/>
      <c r="E156" s="40"/>
      <c r="F156" s="269">
        <f>'3. Ioncam agus Caiteachas'!F171</f>
        <v>0</v>
      </c>
    </row>
    <row r="157" spans="1:6" x14ac:dyDescent="0.3">
      <c r="A157" s="21"/>
      <c r="B157" s="38">
        <v>5350</v>
      </c>
      <c r="C157" s="225" t="s">
        <v>95</v>
      </c>
      <c r="D157" s="39"/>
      <c r="E157" s="40"/>
      <c r="F157" s="269">
        <f>'3. Ioncam agus Caiteachas'!F172</f>
        <v>0</v>
      </c>
    </row>
    <row r="158" spans="1:6" x14ac:dyDescent="0.3">
      <c r="A158" s="21"/>
      <c r="B158" s="38">
        <v>5400</v>
      </c>
      <c r="C158" s="225" t="s">
        <v>208</v>
      </c>
      <c r="D158" s="39"/>
      <c r="E158" s="40"/>
      <c r="F158" s="269">
        <f>'3. Ioncam agus Caiteachas'!F173</f>
        <v>0</v>
      </c>
    </row>
    <row r="159" spans="1:6" x14ac:dyDescent="0.3">
      <c r="A159" s="21"/>
      <c r="B159" s="38">
        <v>5450</v>
      </c>
      <c r="C159" s="225" t="s">
        <v>209</v>
      </c>
      <c r="D159" s="39"/>
      <c r="E159" s="40"/>
      <c r="F159" s="269">
        <f>'3. Ioncam agus Caiteachas'!F174</f>
        <v>0</v>
      </c>
    </row>
    <row r="160" spans="1:6" x14ac:dyDescent="0.3">
      <c r="A160" s="21"/>
      <c r="B160" s="38">
        <v>5510</v>
      </c>
      <c r="C160" s="225" t="s">
        <v>96</v>
      </c>
      <c r="D160" s="39"/>
      <c r="E160" s="40"/>
      <c r="F160" s="269">
        <f>'3. Ioncam agus Caiteachas'!F175</f>
        <v>0</v>
      </c>
    </row>
    <row r="161" spans="1:6" x14ac:dyDescent="0.3">
      <c r="A161" s="21"/>
      <c r="B161" s="38">
        <v>5550</v>
      </c>
      <c r="C161" s="225" t="s">
        <v>97</v>
      </c>
      <c r="D161" s="39"/>
      <c r="E161" s="40"/>
      <c r="F161" s="269">
        <f>'3. Ioncam agus Caiteachas'!F176</f>
        <v>0</v>
      </c>
    </row>
    <row r="162" spans="1:6" x14ac:dyDescent="0.3">
      <c r="A162" s="21"/>
      <c r="B162" s="38">
        <v>5551</v>
      </c>
      <c r="C162" s="225" t="s">
        <v>135</v>
      </c>
      <c r="D162" s="39"/>
      <c r="E162" s="40"/>
      <c r="F162" s="269">
        <f>'3. Ioncam agus Caiteachas'!F177</f>
        <v>0</v>
      </c>
    </row>
    <row r="163" spans="1:6" x14ac:dyDescent="0.3">
      <c r="A163" s="21"/>
      <c r="B163" s="38">
        <v>5552</v>
      </c>
      <c r="C163" s="225" t="s">
        <v>136</v>
      </c>
      <c r="D163" s="39"/>
      <c r="E163" s="40"/>
      <c r="F163" s="269">
        <f>'3. Ioncam agus Caiteachas'!F178</f>
        <v>0</v>
      </c>
    </row>
    <row r="164" spans="1:6" x14ac:dyDescent="0.3">
      <c r="A164" s="21"/>
      <c r="B164" s="38">
        <v>5610</v>
      </c>
      <c r="C164" s="225" t="s">
        <v>204</v>
      </c>
      <c r="D164" s="39"/>
      <c r="E164" s="40"/>
      <c r="F164" s="269">
        <f>'3. Ioncam agus Caiteachas'!F179</f>
        <v>0</v>
      </c>
    </row>
    <row r="165" spans="1:6" x14ac:dyDescent="0.3">
      <c r="A165" s="21"/>
      <c r="B165" s="38">
        <v>5611</v>
      </c>
      <c r="C165" s="225" t="s">
        <v>190</v>
      </c>
      <c r="D165" s="39"/>
      <c r="E165" s="40"/>
      <c r="F165" s="269">
        <f>'3. Ioncam agus Caiteachas'!F180</f>
        <v>0</v>
      </c>
    </row>
    <row r="166" spans="1:6" x14ac:dyDescent="0.3">
      <c r="A166" s="21"/>
      <c r="B166" s="38">
        <v>5700</v>
      </c>
      <c r="C166" s="225" t="s">
        <v>98</v>
      </c>
      <c r="D166" s="39"/>
      <c r="E166" s="40"/>
      <c r="F166" s="269">
        <f>'3. Ioncam agus Caiteachas'!F181</f>
        <v>0</v>
      </c>
    </row>
    <row r="167" spans="1:6" x14ac:dyDescent="0.3">
      <c r="A167" s="21"/>
      <c r="B167" s="38">
        <v>5800</v>
      </c>
      <c r="C167" s="225" t="s">
        <v>99</v>
      </c>
      <c r="D167" s="39"/>
      <c r="E167" s="40"/>
      <c r="F167" s="269">
        <f>'3. Ioncam agus Caiteachas'!F182</f>
        <v>0</v>
      </c>
    </row>
    <row r="168" spans="1:6" x14ac:dyDescent="0.3">
      <c r="A168" s="21"/>
      <c r="B168" s="38">
        <v>5801</v>
      </c>
      <c r="C168" s="225" t="s">
        <v>179</v>
      </c>
      <c r="D168" s="39"/>
      <c r="E168" s="40"/>
      <c r="F168" s="269">
        <f>'3. Ioncam agus Caiteachas'!F183</f>
        <v>0</v>
      </c>
    </row>
    <row r="169" spans="1:6" x14ac:dyDescent="0.3">
      <c r="A169" s="21"/>
      <c r="B169" s="38">
        <v>5803</v>
      </c>
      <c r="C169" s="225" t="s">
        <v>575</v>
      </c>
      <c r="D169" s="39"/>
      <c r="E169" s="40"/>
      <c r="F169" s="269">
        <f>'3. Ioncam agus Caiteachas'!F184</f>
        <v>0</v>
      </c>
    </row>
    <row r="170" spans="1:6" x14ac:dyDescent="0.3">
      <c r="A170" s="21"/>
      <c r="B170" s="38">
        <v>5804</v>
      </c>
      <c r="C170" s="225" t="s">
        <v>180</v>
      </c>
      <c r="D170" s="39"/>
      <c r="E170" s="40"/>
      <c r="F170" s="269">
        <f>'3. Ioncam agus Caiteachas'!F185</f>
        <v>0</v>
      </c>
    </row>
    <row r="171" spans="1:6" x14ac:dyDescent="0.3">
      <c r="A171" s="21"/>
      <c r="B171" s="38">
        <v>5806</v>
      </c>
      <c r="C171" s="225" t="s">
        <v>576</v>
      </c>
      <c r="D171" s="39"/>
      <c r="E171" s="40"/>
      <c r="F171" s="269">
        <f>'3. Ioncam agus Caiteachas'!F186</f>
        <v>0</v>
      </c>
    </row>
    <row r="172" spans="1:6" x14ac:dyDescent="0.3">
      <c r="A172" s="21"/>
      <c r="B172" s="38">
        <v>6010</v>
      </c>
      <c r="C172" s="225" t="s">
        <v>100</v>
      </c>
      <c r="D172" s="39"/>
      <c r="E172" s="40"/>
      <c r="F172" s="269">
        <f>'3. Ioncam agus Caiteachas'!F189</f>
        <v>0</v>
      </c>
    </row>
    <row r="173" spans="1:6" x14ac:dyDescent="0.3">
      <c r="A173" s="21"/>
      <c r="B173" s="38">
        <v>6011</v>
      </c>
      <c r="C173" s="225" t="s">
        <v>176</v>
      </c>
      <c r="D173" s="39"/>
      <c r="E173" s="40"/>
      <c r="F173" s="269">
        <f>'3. Ioncam agus Caiteachas'!F190</f>
        <v>0</v>
      </c>
    </row>
    <row r="174" spans="1:6" x14ac:dyDescent="0.3">
      <c r="A174" s="21"/>
      <c r="B174" s="38">
        <v>6050</v>
      </c>
      <c r="C174" s="225" t="s">
        <v>137</v>
      </c>
      <c r="D174" s="39"/>
      <c r="E174" s="40"/>
      <c r="F174" s="269">
        <f>'3. Ioncam agus Caiteachas'!F191</f>
        <v>0</v>
      </c>
    </row>
    <row r="175" spans="1:6" x14ac:dyDescent="0.3">
      <c r="A175" s="21"/>
      <c r="B175" s="38">
        <v>6100</v>
      </c>
      <c r="C175" s="225" t="s">
        <v>101</v>
      </c>
      <c r="D175" s="39"/>
      <c r="E175" s="40"/>
      <c r="F175" s="269">
        <f>'3. Ioncam agus Caiteachas'!F192</f>
        <v>0</v>
      </c>
    </row>
    <row r="176" spans="1:6" x14ac:dyDescent="0.3">
      <c r="A176" s="21"/>
      <c r="B176" s="38">
        <v>6150</v>
      </c>
      <c r="C176" s="225" t="s">
        <v>102</v>
      </c>
      <c r="D176" s="39"/>
      <c r="E176" s="40"/>
      <c r="F176" s="269">
        <f>'3. Ioncam agus Caiteachas'!F193</f>
        <v>0</v>
      </c>
    </row>
    <row r="177" spans="1:6" x14ac:dyDescent="0.3">
      <c r="A177" s="21"/>
      <c r="B177" s="38">
        <v>6210</v>
      </c>
      <c r="C177" s="225" t="s">
        <v>103</v>
      </c>
      <c r="D177" s="39"/>
      <c r="E177" s="40"/>
      <c r="F177" s="269">
        <f>'3. Ioncam agus Caiteachas'!F194</f>
        <v>0</v>
      </c>
    </row>
    <row r="178" spans="1:6" x14ac:dyDescent="0.3">
      <c r="A178" s="21"/>
      <c r="B178" s="38">
        <v>6250</v>
      </c>
      <c r="C178" s="225" t="s">
        <v>222</v>
      </c>
      <c r="D178" s="39"/>
      <c r="E178" s="40"/>
      <c r="F178" s="269">
        <f>'3. Ioncam agus Caiteachas'!F195</f>
        <v>0</v>
      </c>
    </row>
    <row r="179" spans="1:6" x14ac:dyDescent="0.3">
      <c r="A179" s="21"/>
      <c r="B179" s="38">
        <v>6300</v>
      </c>
      <c r="C179" s="225" t="s">
        <v>104</v>
      </c>
      <c r="D179" s="39"/>
      <c r="E179" s="40"/>
      <c r="F179" s="269">
        <f>'3. Ioncam agus Caiteachas'!F196</f>
        <v>0</v>
      </c>
    </row>
    <row r="180" spans="1:6" x14ac:dyDescent="0.3">
      <c r="A180" s="21"/>
      <c r="B180" s="38">
        <v>6350</v>
      </c>
      <c r="C180" s="225" t="s">
        <v>105</v>
      </c>
      <c r="D180" s="39"/>
      <c r="E180" s="40"/>
      <c r="F180" s="269">
        <f>'3. Ioncam agus Caiteachas'!F197</f>
        <v>0</v>
      </c>
    </row>
    <row r="181" spans="1:6" x14ac:dyDescent="0.3">
      <c r="A181" s="21"/>
      <c r="B181" s="38">
        <v>6355</v>
      </c>
      <c r="C181" s="225" t="s">
        <v>593</v>
      </c>
      <c r="D181" s="39"/>
      <c r="E181" s="40"/>
      <c r="F181" s="269">
        <f>'3. Ioncam agus Caiteachas'!F198</f>
        <v>0</v>
      </c>
    </row>
    <row r="182" spans="1:6" x14ac:dyDescent="0.3">
      <c r="A182" s="21"/>
      <c r="B182" s="38">
        <v>6400</v>
      </c>
      <c r="C182" s="225" t="s">
        <v>106</v>
      </c>
      <c r="D182" s="39"/>
      <c r="E182" s="40"/>
      <c r="F182" s="269">
        <f>'3. Ioncam agus Caiteachas'!F199</f>
        <v>0</v>
      </c>
    </row>
    <row r="183" spans="1:6" x14ac:dyDescent="0.3">
      <c r="A183" s="21"/>
      <c r="B183" s="38">
        <v>6450</v>
      </c>
      <c r="C183" s="225" t="s">
        <v>107</v>
      </c>
      <c r="D183" s="39"/>
      <c r="E183" s="40"/>
      <c r="F183" s="269">
        <f>'3. Ioncam agus Caiteachas'!F200</f>
        <v>0</v>
      </c>
    </row>
    <row r="184" spans="1:6" x14ac:dyDescent="0.3">
      <c r="A184" s="21"/>
      <c r="B184" s="38">
        <v>6500</v>
      </c>
      <c r="C184" s="225" t="s">
        <v>108</v>
      </c>
      <c r="D184" s="39"/>
      <c r="E184" s="40"/>
      <c r="F184" s="269">
        <f>'3. Ioncam agus Caiteachas'!F201</f>
        <v>0</v>
      </c>
    </row>
    <row r="185" spans="1:6" x14ac:dyDescent="0.3">
      <c r="A185" s="21"/>
      <c r="B185" s="38">
        <v>6600</v>
      </c>
      <c r="C185" s="225" t="s">
        <v>109</v>
      </c>
      <c r="D185" s="39"/>
      <c r="E185" s="40"/>
      <c r="F185" s="269">
        <f>'3. Ioncam agus Caiteachas'!F202</f>
        <v>0</v>
      </c>
    </row>
    <row r="186" spans="1:6" x14ac:dyDescent="0.3">
      <c r="A186" s="21"/>
      <c r="B186" s="38">
        <v>6650</v>
      </c>
      <c r="C186" s="225" t="s">
        <v>110</v>
      </c>
      <c r="D186" s="39"/>
      <c r="E186" s="40"/>
      <c r="F186" s="269">
        <f>'3. Ioncam agus Caiteachas'!F203</f>
        <v>0</v>
      </c>
    </row>
    <row r="187" spans="1:6" x14ac:dyDescent="0.3">
      <c r="B187" s="38">
        <v>6700</v>
      </c>
      <c r="C187" s="225" t="s">
        <v>111</v>
      </c>
      <c r="D187" s="39"/>
      <c r="E187" s="40"/>
      <c r="F187" s="269">
        <f>'3. Ioncam agus Caiteachas'!F204</f>
        <v>0</v>
      </c>
    </row>
    <row r="188" spans="1:6" x14ac:dyDescent="0.3">
      <c r="B188" s="38">
        <v>6730</v>
      </c>
      <c r="C188" s="225" t="s">
        <v>112</v>
      </c>
      <c r="D188" s="39"/>
      <c r="E188" s="40"/>
      <c r="F188" s="269">
        <f>'3. Ioncam agus Caiteachas'!F205</f>
        <v>0</v>
      </c>
    </row>
    <row r="189" spans="1:6" x14ac:dyDescent="0.3">
      <c r="B189" s="38">
        <v>6731</v>
      </c>
      <c r="C189" s="225" t="s">
        <v>181</v>
      </c>
      <c r="D189" s="39"/>
      <c r="E189" s="40"/>
      <c r="F189" s="269">
        <f>'3. Ioncam agus Caiteachas'!F206</f>
        <v>0</v>
      </c>
    </row>
    <row r="190" spans="1:6" x14ac:dyDescent="0.3">
      <c r="B190" s="38">
        <v>6750</v>
      </c>
      <c r="C190" s="225" t="s">
        <v>113</v>
      </c>
      <c r="D190" s="39"/>
      <c r="E190" s="40"/>
      <c r="F190" s="269">
        <f>'3. Ioncam agus Caiteachas'!F207</f>
        <v>0</v>
      </c>
    </row>
    <row r="191" spans="1:6" x14ac:dyDescent="0.3">
      <c r="B191" s="38">
        <v>6755</v>
      </c>
      <c r="C191" s="225" t="s">
        <v>114</v>
      </c>
      <c r="D191" s="39"/>
      <c r="E191" s="40"/>
      <c r="F191" s="269">
        <f>'3. Ioncam agus Caiteachas'!F208</f>
        <v>0</v>
      </c>
    </row>
    <row r="192" spans="1:6" x14ac:dyDescent="0.3">
      <c r="B192" s="38">
        <v>6780</v>
      </c>
      <c r="C192" s="225" t="s">
        <v>3</v>
      </c>
      <c r="D192" s="39"/>
      <c r="E192" s="40"/>
      <c r="F192" s="269">
        <f>'3. Ioncam agus Caiteachas'!F209</f>
        <v>0</v>
      </c>
    </row>
    <row r="193" spans="2:6" x14ac:dyDescent="0.3">
      <c r="B193" s="38">
        <v>6800</v>
      </c>
      <c r="C193" s="225" t="s">
        <v>115</v>
      </c>
      <c r="D193" s="39"/>
      <c r="E193" s="40"/>
      <c r="F193" s="269">
        <f>'3. Ioncam agus Caiteachas'!F210</f>
        <v>0</v>
      </c>
    </row>
    <row r="194" spans="2:6" x14ac:dyDescent="0.3">
      <c r="B194" s="38">
        <v>6830</v>
      </c>
      <c r="C194" s="225" t="s">
        <v>116</v>
      </c>
      <c r="D194" s="39"/>
      <c r="E194" s="40"/>
      <c r="F194" s="269">
        <f>'3. Ioncam agus Caiteachas'!F211</f>
        <v>0</v>
      </c>
    </row>
    <row r="195" spans="2:6" x14ac:dyDescent="0.3">
      <c r="B195" s="38">
        <v>6900</v>
      </c>
      <c r="C195" s="225" t="s">
        <v>14</v>
      </c>
      <c r="D195" s="39"/>
      <c r="E195" s="40"/>
      <c r="F195" s="269">
        <f>'3. Ioncam agus Caiteachas'!F212</f>
        <v>0</v>
      </c>
    </row>
    <row r="196" spans="2:6" x14ac:dyDescent="0.3">
      <c r="B196" s="38">
        <v>7300</v>
      </c>
      <c r="C196" s="225" t="s">
        <v>117</v>
      </c>
      <c r="D196" s="39"/>
      <c r="E196" s="40"/>
      <c r="F196" s="269">
        <f>'3. Ioncam agus Caiteachas'!F215</f>
        <v>0</v>
      </c>
    </row>
    <row r="197" spans="2:6" x14ac:dyDescent="0.3">
      <c r="B197" s="38">
        <v>7320</v>
      </c>
      <c r="C197" s="225" t="s">
        <v>118</v>
      </c>
      <c r="D197" s="39"/>
      <c r="E197" s="40"/>
      <c r="F197" s="269">
        <f>'3. Ioncam agus Caiteachas'!F216</f>
        <v>0</v>
      </c>
    </row>
    <row r="198" spans="2:6" x14ac:dyDescent="0.3">
      <c r="B198" s="38">
        <v>7400</v>
      </c>
      <c r="C198" s="225" t="s">
        <v>119</v>
      </c>
      <c r="D198" s="39"/>
      <c r="E198" s="40"/>
      <c r="F198" s="269">
        <f>'3. Ioncam agus Caiteachas'!F217</f>
        <v>0</v>
      </c>
    </row>
    <row r="199" spans="2:6" x14ac:dyDescent="0.3">
      <c r="B199" s="38">
        <v>7450</v>
      </c>
      <c r="C199" s="225" t="s">
        <v>120</v>
      </c>
      <c r="D199" s="39"/>
      <c r="E199" s="40"/>
      <c r="F199" s="269">
        <f>'3. Ioncam agus Caiteachas'!F218</f>
        <v>0</v>
      </c>
    </row>
    <row r="200" spans="2:6" x14ac:dyDescent="0.3">
      <c r="B200" s="38">
        <v>7800</v>
      </c>
      <c r="C200" s="225" t="s">
        <v>121</v>
      </c>
      <c r="D200" s="39"/>
      <c r="E200" s="40"/>
      <c r="F200" s="269">
        <f>'3. Ioncam agus Caiteachas'!F219</f>
        <v>0</v>
      </c>
    </row>
    <row r="201" spans="2:6" ht="19.5" thickBot="1" x14ac:dyDescent="0.35">
      <c r="B201" s="236">
        <v>7850</v>
      </c>
      <c r="C201" s="237" t="s">
        <v>138</v>
      </c>
      <c r="D201" s="186"/>
      <c r="E201" s="187"/>
      <c r="F201" s="269">
        <f>'3. Ioncam agus Caiteachas'!F220</f>
        <v>0</v>
      </c>
    </row>
  </sheetData>
  <mergeCells count="4">
    <mergeCell ref="H2:O3"/>
    <mergeCell ref="B2:F2"/>
    <mergeCell ref="B3:C3"/>
    <mergeCell ref="B4:C4"/>
  </mergeCells>
  <conditionalFormatting sqref="B202:B1048576 B1:B6">
    <cfRule type="duplicateValues" dxfId="6" priority="8"/>
  </conditionalFormatting>
  <conditionalFormatting sqref="B38:B196 B7:B34">
    <cfRule type="duplicateValues" dxfId="5" priority="6"/>
  </conditionalFormatting>
  <conditionalFormatting sqref="B198">
    <cfRule type="duplicateValues" dxfId="4" priority="5"/>
  </conditionalFormatting>
  <conditionalFormatting sqref="B199">
    <cfRule type="duplicateValues" dxfId="3" priority="4"/>
  </conditionalFormatting>
  <conditionalFormatting sqref="B200">
    <cfRule type="duplicateValues" dxfId="2" priority="3"/>
  </conditionalFormatting>
  <conditionalFormatting sqref="B201">
    <cfRule type="duplicateValues" dxfId="1" priority="2"/>
  </conditionalFormatting>
  <conditionalFormatting sqref="B197">
    <cfRule type="duplicateValues" dxfId="0" priority="1"/>
  </conditionalFormatting>
  <pageMargins left="0.23622047244094491" right="0.23622047244094491" top="0.74803149606299213" bottom="0.74803149606299213" header="0.31496062992125984" footer="0.31496062992125984"/>
  <pageSetup scale="49" fitToHeight="2" orientation="portrait" r:id="rId1"/>
  <rowBreaks count="1" manualBreakCount="1">
    <brk id="157"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BF546A90463D24D90C8E88BA55B9632" ma:contentTypeVersion="11" ma:contentTypeDescription="Create a new document." ma:contentTypeScope="" ma:versionID="43d23154143e641d6db27c7be7be453b">
  <xsd:schema xmlns:xsd="http://www.w3.org/2001/XMLSchema" xmlns:xs="http://www.w3.org/2001/XMLSchema" xmlns:p="http://schemas.microsoft.com/office/2006/metadata/properties" xmlns:ns3="a9ce340c-2b48-47b8-988e-308e23b06dcf" targetNamespace="http://schemas.microsoft.com/office/2006/metadata/properties" ma:root="true" ma:fieldsID="f3ba2a5f03ec8fe0c0dcd15566a41c5e" ns3:_="">
    <xsd:import namespace="a9ce340c-2b48-47b8-988e-308e23b06dc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e340c-2b48-47b8-988e-308e23b06d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BEAC99-3F5B-40E4-A968-DEC88719988A}">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a9ce340c-2b48-47b8-988e-308e23b06dcf"/>
    <ds:schemaRef ds:uri="http://purl.org/dc/elements/1.1/"/>
    <ds:schemaRef ds:uri="http://schemas.microsoft.com/office/2006/metadata/properties"/>
    <ds:schemaRef ds:uri="http://purl.org/dc/terms/"/>
    <ds:schemaRef ds:uri="http://www.w3.org/XML/1998/namespace"/>
  </ds:schemaRefs>
</ds:datastoreItem>
</file>

<file path=customXml/itemProps2.xml><?xml version="1.0" encoding="utf-8"?>
<ds:datastoreItem xmlns:ds="http://schemas.openxmlformats.org/officeDocument/2006/customXml" ds:itemID="{5022BBBC-48D7-49F3-9740-FCC1F75387F8}">
  <ds:schemaRefs>
    <ds:schemaRef ds:uri="http://schemas.microsoft.com/sharepoint/v3/contenttype/forms"/>
  </ds:schemaRefs>
</ds:datastoreItem>
</file>

<file path=customXml/itemProps3.xml><?xml version="1.0" encoding="utf-8"?>
<ds:datastoreItem xmlns:ds="http://schemas.openxmlformats.org/officeDocument/2006/customXml" ds:itemID="{C4F91DAD-5533-4246-85C6-591DC03285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e340c-2b48-47b8-988e-308e23b06d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1. Treoracha </vt:lpstr>
      <vt:lpstr>2. Ríomh an Deontais Buiséid</vt:lpstr>
      <vt:lpstr>3. Ioncam agus Caiteachas</vt:lpstr>
      <vt:lpstr>4. Tionscadal Caipitil </vt:lpstr>
      <vt:lpstr>5. COVID</vt:lpstr>
      <vt:lpstr>Import Budget</vt:lpstr>
      <vt:lpstr>DEIS_NonDeis</vt:lpstr>
      <vt:lpstr>Full_Reduced_Grant</vt:lpstr>
      <vt:lpstr>No_of_Teachers</vt:lpstr>
      <vt:lpstr>'1. Treoracha '!Print_Area</vt:lpstr>
      <vt:lpstr>'3. Ioncam agus Caiteachas'!Print_Area</vt:lpstr>
      <vt:lpstr>'4. Tionscadal Caipitil '!Print_Area</vt:lpstr>
      <vt:lpstr>'Import Budget'!Print_Area</vt:lpstr>
      <vt:lpstr>SpecSch_Full_Grant</vt:lpstr>
      <vt:lpstr>SpecSch_Reduced_Grant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Lambert</dc:creator>
  <cp:lastModifiedBy>Ann Haugh</cp:lastModifiedBy>
  <cp:lastPrinted>2020-06-12T13:34:32Z</cp:lastPrinted>
  <dcterms:created xsi:type="dcterms:W3CDTF">2007-11-08T09:50:16Z</dcterms:created>
  <dcterms:modified xsi:type="dcterms:W3CDTF">2022-08-18T14:52:10Z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0x0101008BF546A90463D24D90C8E88BA55B9632</vt:lpwstr>
  </property>
</Properties>
</file>