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3" documentId="8_{FA4ED9C7-E241-40D4-868C-CF9D081CC646}" xr6:coauthVersionLast="43" xr6:coauthVersionMax="43" xr10:uidLastSave="{FF151A7E-F6FB-44B6-B27F-D3CE34FEAF76}"/>
  <bookViews>
    <workbookView xWindow="-120" yWindow="-120" windowWidth="29040" windowHeight="15840" tabRatio="864" xr2:uid="{00000000-000D-0000-FFFF-FFFF00000000}"/>
  </bookViews>
  <sheets>
    <sheet name="Budget template steps" sheetId="8" r:id="rId1"/>
    <sheet name="1a. Budget Grant Calculation" sheetId="4" r:id="rId2"/>
    <sheet name="1b.Covid 19 grants" sheetId="16" r:id="rId3"/>
    <sheet name="2. Income &amp; Expenditure Budget" sheetId="1" r:id="rId4"/>
    <sheet name="3. Opening Bank Position " sheetId="14" r:id="rId5"/>
    <sheet name="4. Estimated Operating Cashflow" sheetId="11" r:id="rId6"/>
    <sheet name="5. Capital Expenditure Budget" sheetId="12" r:id="rId7"/>
    <sheet name="6. Monthly Cashflow " sheetId="15" r:id="rId8"/>
    <sheet name="7.Surf Budget Import" sheetId="17" r:id="rId9"/>
  </sheets>
  <externalReferences>
    <externalReference r:id="rId10"/>
  </externalReferences>
  <definedNames>
    <definedName name="_xlnm._FilterDatabase" localSheetId="8" hidden="1">'7.Surf Budget Import'!$A$15:$C$212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9" i="17" l="1"/>
  <c r="C80" i="17"/>
  <c r="C81" i="17"/>
  <c r="C82" i="17"/>
  <c r="C83" i="17"/>
  <c r="C84" i="17"/>
  <c r="C85" i="17"/>
  <c r="C78" i="17"/>
  <c r="C76" i="17"/>
  <c r="C77" i="17"/>
  <c r="C53" i="17"/>
  <c r="C54" i="17"/>
  <c r="C55" i="17"/>
  <c r="C56" i="17"/>
  <c r="C57" i="17"/>
  <c r="C58" i="17"/>
  <c r="C59" i="17"/>
  <c r="C60" i="17"/>
  <c r="C61" i="17"/>
  <c r="C62" i="17"/>
  <c r="C63" i="17"/>
  <c r="C64" i="17"/>
  <c r="C65" i="17"/>
  <c r="C66" i="17"/>
  <c r="C67" i="17"/>
  <c r="C68" i="17"/>
  <c r="C69" i="17"/>
  <c r="C70" i="17"/>
  <c r="C71" i="17"/>
  <c r="C72" i="17"/>
  <c r="C73" i="17"/>
  <c r="C74" i="17"/>
  <c r="C75" i="17"/>
  <c r="C52" i="17"/>
  <c r="C48" i="17"/>
  <c r="C49" i="17"/>
  <c r="C50" i="17"/>
  <c r="C51" i="17"/>
  <c r="C47" i="17"/>
  <c r="C208" i="17"/>
  <c r="C209" i="17"/>
  <c r="C210" i="17"/>
  <c r="C211" i="17"/>
  <c r="C212" i="17"/>
  <c r="C207"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180" i="17"/>
  <c r="C152" i="17"/>
  <c r="C153" i="17"/>
  <c r="C154" i="17"/>
  <c r="C156" i="17"/>
  <c r="C157" i="17"/>
  <c r="C158" i="17"/>
  <c r="C159" i="17"/>
  <c r="C160" i="17"/>
  <c r="C163" i="17"/>
  <c r="C164" i="17"/>
  <c r="C165" i="17"/>
  <c r="C166" i="17"/>
  <c r="C167" i="17"/>
  <c r="C168" i="17"/>
  <c r="C169" i="17"/>
  <c r="C170" i="17"/>
  <c r="C171" i="17"/>
  <c r="C172" i="17"/>
  <c r="C173" i="17"/>
  <c r="C174" i="17"/>
  <c r="C178" i="17"/>
  <c r="C15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6" i="17"/>
  <c r="C127" i="17"/>
  <c r="C128" i="17"/>
  <c r="C129" i="17"/>
  <c r="C130" i="17"/>
  <c r="C131" i="17"/>
  <c r="C132" i="17"/>
  <c r="C133" i="17"/>
  <c r="C134" i="17"/>
  <c r="C135" i="17"/>
  <c r="C136" i="17"/>
  <c r="C137" i="17"/>
  <c r="C139" i="17"/>
  <c r="C140" i="17"/>
  <c r="C141" i="17"/>
  <c r="C142" i="17"/>
  <c r="C143" i="17"/>
  <c r="C144" i="17"/>
  <c r="C145" i="17"/>
  <c r="C146" i="17"/>
  <c r="C147" i="17"/>
  <c r="C148" i="17"/>
  <c r="C149" i="17"/>
  <c r="C100" i="17"/>
  <c r="C87" i="17"/>
  <c r="C88" i="17"/>
  <c r="C91" i="17"/>
  <c r="C92" i="17"/>
  <c r="C93" i="17"/>
  <c r="C94" i="17"/>
  <c r="C95" i="17"/>
  <c r="C98" i="17"/>
  <c r="C99" i="17"/>
  <c r="C86" i="17"/>
  <c r="C45" i="17"/>
  <c r="C46" i="17"/>
  <c r="C17" i="17"/>
  <c r="C20" i="17"/>
  <c r="C22" i="17"/>
  <c r="C27" i="17"/>
  <c r="C30" i="17"/>
  <c r="C31" i="17"/>
  <c r="C33" i="17"/>
  <c r="C34" i="17"/>
  <c r="C35" i="17"/>
  <c r="C36" i="17"/>
  <c r="C40" i="17"/>
  <c r="C41" i="17"/>
  <c r="C42" i="17"/>
  <c r="C43" i="17"/>
  <c r="F9" i="15"/>
  <c r="F12" i="15"/>
  <c r="F14" i="15"/>
  <c r="F19" i="15"/>
  <c r="F22" i="15"/>
  <c r="F23" i="15"/>
  <c r="F25" i="15"/>
  <c r="F26" i="15"/>
  <c r="F27" i="15"/>
  <c r="F28" i="15"/>
  <c r="F32" i="15"/>
  <c r="F33" i="15"/>
  <c r="F34" i="15"/>
  <c r="F35" i="15"/>
  <c r="F37" i="15"/>
  <c r="F38" i="15"/>
  <c r="F117" i="15"/>
  <c r="F96" i="15"/>
  <c r="G155" i="1"/>
  <c r="C138" i="17" s="1"/>
  <c r="A2" i="12" l="1"/>
  <c r="D29" i="12"/>
  <c r="D17" i="12"/>
  <c r="D31" i="12" l="1"/>
  <c r="G93" i="1"/>
  <c r="G82" i="1"/>
  <c r="G53" i="1"/>
  <c r="G239" i="1" l="1"/>
  <c r="G181" i="1"/>
  <c r="C161" i="17" s="1"/>
  <c r="G104" i="1" l="1"/>
  <c r="C90" i="17" s="1"/>
  <c r="D18" i="16"/>
  <c r="E20" i="16" l="1"/>
  <c r="E18" i="16"/>
  <c r="F52" i="4" l="1"/>
  <c r="D37" i="4"/>
  <c r="A1" i="17" l="1"/>
  <c r="A2" i="17"/>
  <c r="F222" i="15"/>
  <c r="F200" i="15"/>
  <c r="F185" i="15"/>
  <c r="F183" i="15"/>
  <c r="F173" i="15"/>
  <c r="F160" i="15"/>
  <c r="F155" i="15"/>
  <c r="F152" i="15"/>
  <c r="F146" i="15"/>
  <c r="F138" i="15"/>
  <c r="F128" i="15"/>
  <c r="F107" i="15"/>
  <c r="F106" i="15"/>
  <c r="F103" i="15"/>
  <c r="F101" i="15"/>
  <c r="F100" i="15"/>
  <c r="F64" i="15"/>
  <c r="F58" i="15"/>
  <c r="B2" i="11" l="1"/>
  <c r="B3" i="1"/>
  <c r="G16" i="1" l="1"/>
  <c r="F10" i="15" l="1"/>
  <c r="C18" i="17"/>
  <c r="A2" i="15"/>
  <c r="G204" i="1" l="1"/>
  <c r="G110" i="1"/>
  <c r="C96" i="17" s="1"/>
  <c r="G111" i="1"/>
  <c r="C97" i="17" s="1"/>
  <c r="G175" i="1"/>
  <c r="C155" i="17" s="1"/>
  <c r="G171" i="1"/>
  <c r="C151" i="17" s="1"/>
  <c r="G230" i="1" l="1"/>
  <c r="C181" i="17"/>
  <c r="G233" i="15"/>
  <c r="H233" i="15"/>
  <c r="I233" i="15"/>
  <c r="J233" i="15"/>
  <c r="K233" i="15"/>
  <c r="L233" i="15"/>
  <c r="M233" i="15"/>
  <c r="N233" i="15"/>
  <c r="O233" i="15"/>
  <c r="P233" i="15"/>
  <c r="Q233" i="15"/>
  <c r="R233" i="15"/>
  <c r="G224" i="15"/>
  <c r="H224" i="15"/>
  <c r="I224" i="15"/>
  <c r="J224" i="15"/>
  <c r="K224" i="15"/>
  <c r="L224" i="15"/>
  <c r="M224" i="15"/>
  <c r="N224" i="15"/>
  <c r="O224" i="15"/>
  <c r="P224" i="15"/>
  <c r="Q224" i="15"/>
  <c r="R224" i="15"/>
  <c r="G194" i="15"/>
  <c r="H194" i="15"/>
  <c r="I194" i="15"/>
  <c r="J194" i="15"/>
  <c r="K194" i="15"/>
  <c r="L194" i="15"/>
  <c r="M194" i="15"/>
  <c r="N194" i="15"/>
  <c r="O194" i="15"/>
  <c r="P194" i="15"/>
  <c r="Q194" i="15"/>
  <c r="R194" i="15"/>
  <c r="G161" i="15"/>
  <c r="H161" i="15"/>
  <c r="I161" i="15"/>
  <c r="J161" i="15"/>
  <c r="K161" i="15"/>
  <c r="L161" i="15"/>
  <c r="M161" i="15"/>
  <c r="N161" i="15"/>
  <c r="O161" i="15"/>
  <c r="P161" i="15"/>
  <c r="Q161" i="15"/>
  <c r="R161" i="15"/>
  <c r="G108" i="15"/>
  <c r="H108" i="15"/>
  <c r="I108" i="15"/>
  <c r="J108" i="15"/>
  <c r="K108" i="15"/>
  <c r="L108" i="15"/>
  <c r="M108" i="15"/>
  <c r="N108" i="15"/>
  <c r="O108" i="15"/>
  <c r="P108" i="15"/>
  <c r="Q108" i="15"/>
  <c r="R108" i="15"/>
  <c r="G87" i="15"/>
  <c r="H87" i="15"/>
  <c r="I87" i="15"/>
  <c r="J87" i="15"/>
  <c r="K87" i="15"/>
  <c r="L87" i="15"/>
  <c r="M87" i="15"/>
  <c r="N87" i="15"/>
  <c r="O87" i="15"/>
  <c r="P87" i="15"/>
  <c r="Q87" i="15"/>
  <c r="R87" i="15"/>
  <c r="G76" i="15"/>
  <c r="H76" i="15"/>
  <c r="I76" i="15"/>
  <c r="J76" i="15"/>
  <c r="K76" i="15"/>
  <c r="L76" i="15"/>
  <c r="M76" i="15"/>
  <c r="N76" i="15"/>
  <c r="O76" i="15"/>
  <c r="P76" i="15"/>
  <c r="Q76" i="15"/>
  <c r="R76" i="15"/>
  <c r="G47" i="15"/>
  <c r="H47" i="15"/>
  <c r="I47" i="15"/>
  <c r="J47" i="15"/>
  <c r="K47" i="15"/>
  <c r="L47" i="15"/>
  <c r="M47" i="15"/>
  <c r="N47" i="15"/>
  <c r="O47" i="15"/>
  <c r="P47" i="15"/>
  <c r="Q47" i="15"/>
  <c r="R47" i="15"/>
  <c r="G39" i="15"/>
  <c r="H39" i="15"/>
  <c r="I39" i="15"/>
  <c r="J39" i="15"/>
  <c r="K39" i="15"/>
  <c r="L39" i="15"/>
  <c r="M39" i="15"/>
  <c r="N39" i="15"/>
  <c r="O39" i="15"/>
  <c r="P39" i="15"/>
  <c r="Q39" i="15"/>
  <c r="R39" i="15"/>
  <c r="F40" i="15"/>
  <c r="F41" i="15"/>
  <c r="F42" i="15"/>
  <c r="F43" i="15"/>
  <c r="F44" i="15"/>
  <c r="F45" i="15"/>
  <c r="F46" i="15"/>
  <c r="F48" i="15"/>
  <c r="F49" i="15"/>
  <c r="F50" i="15"/>
  <c r="F51" i="15"/>
  <c r="F52" i="15"/>
  <c r="F53" i="15"/>
  <c r="F54" i="15"/>
  <c r="F55" i="15"/>
  <c r="F56" i="15"/>
  <c r="F57" i="15"/>
  <c r="F59" i="15"/>
  <c r="F60" i="15"/>
  <c r="F61" i="15"/>
  <c r="F62" i="15"/>
  <c r="F63" i="15"/>
  <c r="F65" i="15"/>
  <c r="F66" i="15"/>
  <c r="F67" i="15"/>
  <c r="F68" i="15"/>
  <c r="F69" i="15"/>
  <c r="F70" i="15"/>
  <c r="F71" i="15"/>
  <c r="F72" i="15"/>
  <c r="F73" i="15"/>
  <c r="F74" i="15"/>
  <c r="F75" i="15"/>
  <c r="F78" i="15"/>
  <c r="F79" i="15"/>
  <c r="F80" i="15"/>
  <c r="F81" i="15"/>
  <c r="F82" i="15"/>
  <c r="F83" i="15"/>
  <c r="F84" i="15"/>
  <c r="F85" i="15"/>
  <c r="F86" i="15"/>
  <c r="F88" i="15"/>
  <c r="F93" i="15"/>
  <c r="F94" i="15"/>
  <c r="F95" i="15"/>
  <c r="F98" i="15"/>
  <c r="F99" i="15"/>
  <c r="F102" i="15"/>
  <c r="F104" i="15"/>
  <c r="F105" i="15"/>
  <c r="F109" i="15"/>
  <c r="F110" i="15"/>
  <c r="F111" i="15"/>
  <c r="F112" i="15"/>
  <c r="F113" i="15"/>
  <c r="F114" i="15"/>
  <c r="F115" i="15"/>
  <c r="F116" i="15"/>
  <c r="F118" i="15"/>
  <c r="F119" i="15"/>
  <c r="F120" i="15"/>
  <c r="F121" i="15"/>
  <c r="F122" i="15"/>
  <c r="F123" i="15"/>
  <c r="F124" i="15"/>
  <c r="F125" i="15"/>
  <c r="F126" i="15"/>
  <c r="F127" i="15"/>
  <c r="F129" i="15"/>
  <c r="F130" i="15"/>
  <c r="F131" i="15"/>
  <c r="F132" i="15"/>
  <c r="F133" i="15"/>
  <c r="F134" i="15"/>
  <c r="F135" i="15"/>
  <c r="F137" i="15"/>
  <c r="F139" i="15"/>
  <c r="F140" i="15"/>
  <c r="F141" i="15"/>
  <c r="F142" i="15"/>
  <c r="F143" i="15"/>
  <c r="F144" i="15"/>
  <c r="F145" i="15"/>
  <c r="F147" i="15"/>
  <c r="F148" i="15"/>
  <c r="F149" i="15"/>
  <c r="F150" i="15"/>
  <c r="F151" i="15"/>
  <c r="F153" i="15"/>
  <c r="F154" i="15"/>
  <c r="F156" i="15"/>
  <c r="F157" i="15"/>
  <c r="F158" i="15"/>
  <c r="F159" i="15"/>
  <c r="F162" i="15"/>
  <c r="F163" i="15"/>
  <c r="F164" i="15"/>
  <c r="F165" i="15"/>
  <c r="F166" i="15"/>
  <c r="F167" i="15"/>
  <c r="F168" i="15"/>
  <c r="F169" i="15"/>
  <c r="F170" i="15"/>
  <c r="F171" i="15"/>
  <c r="F172" i="15"/>
  <c r="F174" i="15"/>
  <c r="F175" i="15"/>
  <c r="F177" i="15"/>
  <c r="F178" i="15"/>
  <c r="F179" i="15"/>
  <c r="F180" i="15"/>
  <c r="F181" i="15"/>
  <c r="F182" i="15"/>
  <c r="F184" i="15"/>
  <c r="F186" i="15"/>
  <c r="F187" i="15"/>
  <c r="F188" i="15"/>
  <c r="F192" i="15"/>
  <c r="F196" i="15"/>
  <c r="F197" i="15"/>
  <c r="F198" i="15"/>
  <c r="F199" i="15"/>
  <c r="F201" i="15"/>
  <c r="F202" i="15"/>
  <c r="F203" i="15"/>
  <c r="F204" i="15"/>
  <c r="F205" i="15"/>
  <c r="F206" i="15"/>
  <c r="F207" i="15"/>
  <c r="F208" i="15"/>
  <c r="F209" i="15"/>
  <c r="F210" i="15"/>
  <c r="F211" i="15"/>
  <c r="F212" i="15"/>
  <c r="F213" i="15"/>
  <c r="F214" i="15"/>
  <c r="F215" i="15"/>
  <c r="F216" i="15"/>
  <c r="F217" i="15"/>
  <c r="F218" i="15"/>
  <c r="F219" i="15"/>
  <c r="F220" i="15"/>
  <c r="F221" i="15"/>
  <c r="F223" i="15"/>
  <c r="F225" i="15"/>
  <c r="F226" i="15"/>
  <c r="F227" i="15"/>
  <c r="F228" i="15"/>
  <c r="F229" i="15"/>
  <c r="F230" i="15"/>
  <c r="F231" i="15"/>
  <c r="F232" i="15"/>
  <c r="F234" i="15"/>
  <c r="F236" i="15"/>
  <c r="F238" i="15"/>
  <c r="D19" i="16"/>
  <c r="F19" i="16" s="1"/>
  <c r="G36" i="1" s="1"/>
  <c r="F30" i="15" l="1"/>
  <c r="C38" i="17"/>
  <c r="R89" i="15"/>
  <c r="Q89" i="15"/>
  <c r="M89" i="15"/>
  <c r="I89" i="15"/>
  <c r="J89" i="15"/>
  <c r="P89" i="15"/>
  <c r="L89" i="15"/>
  <c r="H89" i="15"/>
  <c r="N89" i="15"/>
  <c r="O89" i="15"/>
  <c r="K89" i="15"/>
  <c r="G89" i="15"/>
  <c r="R235" i="15"/>
  <c r="R237" i="15" s="1"/>
  <c r="R239" i="15" s="1"/>
  <c r="N235" i="15"/>
  <c r="N237" i="15" s="1"/>
  <c r="N239" i="15" s="1"/>
  <c r="J235" i="15"/>
  <c r="J237" i="15" s="1"/>
  <c r="Q235" i="15"/>
  <c r="Q237" i="15" s="1"/>
  <c r="M235" i="15"/>
  <c r="M237" i="15" s="1"/>
  <c r="I235" i="15"/>
  <c r="I237" i="15" s="1"/>
  <c r="P235" i="15"/>
  <c r="P237" i="15" s="1"/>
  <c r="L235" i="15"/>
  <c r="L237" i="15" s="1"/>
  <c r="L239" i="15" s="1"/>
  <c r="H235" i="15"/>
  <c r="H237" i="15" s="1"/>
  <c r="O235" i="15"/>
  <c r="O237" i="15" s="1"/>
  <c r="O239" i="15" s="1"/>
  <c r="K235" i="15"/>
  <c r="K237" i="15" s="1"/>
  <c r="K239" i="15" s="1"/>
  <c r="G235" i="15"/>
  <c r="G237" i="15" s="1"/>
  <c r="G197" i="1"/>
  <c r="C177" i="17" s="1"/>
  <c r="F18" i="16"/>
  <c r="G35" i="1" s="1"/>
  <c r="F233" i="15"/>
  <c r="F224" i="15"/>
  <c r="F47" i="15"/>
  <c r="F76" i="15"/>
  <c r="F87" i="15"/>
  <c r="F14" i="16"/>
  <c r="D20" i="16"/>
  <c r="F20" i="16" s="1"/>
  <c r="G37" i="1" s="1"/>
  <c r="F29" i="15" l="1"/>
  <c r="C37" i="17"/>
  <c r="F31" i="15"/>
  <c r="C39" i="17"/>
  <c r="F191" i="15"/>
  <c r="Q239" i="15"/>
  <c r="H239" i="15"/>
  <c r="P239" i="15"/>
  <c r="J239" i="15"/>
  <c r="M239" i="15"/>
  <c r="I239" i="15"/>
  <c r="G239" i="15"/>
  <c r="G195" i="1"/>
  <c r="C175" i="17" s="1"/>
  <c r="G182" i="1"/>
  <c r="C162" i="17" s="1"/>
  <c r="G199" i="1"/>
  <c r="C179" i="17" s="1"/>
  <c r="G196" i="1"/>
  <c r="C176" i="17" s="1"/>
  <c r="A1" i="16"/>
  <c r="C4" i="16"/>
  <c r="A4" i="16"/>
  <c r="C3" i="16"/>
  <c r="A3" i="16"/>
  <c r="A2" i="16"/>
  <c r="G200" i="1" l="1"/>
  <c r="F193" i="15"/>
  <c r="F189" i="15"/>
  <c r="F190" i="15"/>
  <c r="F176" i="15"/>
  <c r="A3" i="14"/>
  <c r="F194" i="15" l="1"/>
  <c r="A1" i="15"/>
  <c r="A5" i="12"/>
  <c r="A4" i="12"/>
  <c r="B4" i="11"/>
  <c r="A5" i="14"/>
  <c r="A4" i="14"/>
  <c r="B5" i="11"/>
  <c r="E25" i="14"/>
  <c r="E19" i="14"/>
  <c r="E13" i="14"/>
  <c r="E26" i="14" l="1"/>
  <c r="C7" i="11" s="1"/>
  <c r="E50" i="4" l="1"/>
  <c r="E49" i="4"/>
  <c r="F50" i="4" s="1"/>
  <c r="G19" i="1"/>
  <c r="D38" i="4"/>
  <c r="D46" i="4"/>
  <c r="D45" i="4"/>
  <c r="E46" i="4" s="1"/>
  <c r="D42" i="4"/>
  <c r="D41" i="4"/>
  <c r="E67" i="4"/>
  <c r="F70" i="4"/>
  <c r="G30" i="1" s="1"/>
  <c r="C5" i="1"/>
  <c r="C6" i="1"/>
  <c r="B62" i="4"/>
  <c r="F62" i="4" s="1"/>
  <c r="G27" i="1" s="1"/>
  <c r="B60" i="4"/>
  <c r="F60" i="4" s="1"/>
  <c r="G22" i="1" s="1"/>
  <c r="B58" i="4"/>
  <c r="F58" i="4" s="1"/>
  <c r="G23" i="1" s="1"/>
  <c r="B64" i="4"/>
  <c r="F64" i="4" s="1"/>
  <c r="G24" i="1" s="1"/>
  <c r="B54" i="4"/>
  <c r="E54" i="4" s="1"/>
  <c r="B55" i="4"/>
  <c r="E55" i="4" s="1"/>
  <c r="B66" i="4"/>
  <c r="E66" i="4" s="1"/>
  <c r="B59" i="4"/>
  <c r="F59" i="4" s="1"/>
  <c r="G21" i="1" s="1"/>
  <c r="F15" i="15" l="1"/>
  <c r="C23" i="17"/>
  <c r="F18" i="15"/>
  <c r="C26" i="17"/>
  <c r="F17" i="15"/>
  <c r="C25" i="17"/>
  <c r="F13" i="15"/>
  <c r="C21" i="17"/>
  <c r="F16" i="15"/>
  <c r="C24" i="17"/>
  <c r="F24" i="15"/>
  <c r="C32" i="17"/>
  <c r="F21" i="15"/>
  <c r="C29" i="17"/>
  <c r="G142" i="1"/>
  <c r="G17" i="1"/>
  <c r="E43" i="4"/>
  <c r="E39" i="4"/>
  <c r="F47" i="4" s="1"/>
  <c r="F68" i="4"/>
  <c r="G42" i="1" s="1"/>
  <c r="F55" i="4"/>
  <c r="G26" i="1" s="1"/>
  <c r="F11" i="15" l="1"/>
  <c r="C19" i="17"/>
  <c r="C125" i="17"/>
  <c r="G167" i="1"/>
  <c r="F20" i="15"/>
  <c r="C28" i="17"/>
  <c r="F36" i="15"/>
  <c r="C44" i="17"/>
  <c r="F72" i="4"/>
  <c r="G103" i="1"/>
  <c r="F136" i="15"/>
  <c r="F161" i="15" s="1"/>
  <c r="G114" i="1" l="1"/>
  <c r="G241" i="1" s="1"/>
  <c r="C89" i="17"/>
  <c r="F97" i="15"/>
  <c r="F108" i="15" s="1"/>
  <c r="F235" i="15" s="1"/>
  <c r="F237" i="15" s="1"/>
  <c r="G14" i="1"/>
  <c r="C16" i="17" s="1"/>
  <c r="G243" i="1" l="1"/>
  <c r="C11" i="11" s="1"/>
  <c r="G45" i="1"/>
  <c r="G95" i="1" s="1"/>
  <c r="G245" i="1" s="1"/>
  <c r="F8" i="15"/>
  <c r="F39" i="15" l="1"/>
  <c r="F89" i="15" s="1"/>
  <c r="F239" i="15" s="1"/>
  <c r="C9" i="11"/>
  <c r="C1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7CFFE93E-96A9-4302-9D97-25596DD62E6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Link to the import instructions</t>
        </r>
      </text>
    </comment>
  </commentList>
</comments>
</file>

<file path=xl/sharedStrings.xml><?xml version="1.0" encoding="utf-8"?>
<sst xmlns="http://schemas.openxmlformats.org/spreadsheetml/2006/main" count="862" uniqueCount="424">
  <si>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</si>
  <si>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</si>
  <si>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</si>
  <si>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</si>
  <si>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</si>
  <si>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</si>
  <si>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</si>
  <si>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</si>
  <si>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</si>
  <si>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</si>
  <si>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</si>
  <si>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Repairs - Furniture, Fittings, Equipment</t>
  </si>
  <si>
    <t>Principals Expenses</t>
  </si>
  <si>
    <t>Staff Room Expenses</t>
  </si>
  <si>
    <t>Other Admin. Expenses</t>
  </si>
  <si>
    <t>Bank Interest Paid</t>
  </si>
  <si>
    <t>Contingency Spend 5%</t>
  </si>
  <si>
    <t>Rate</t>
  </si>
  <si>
    <t>Traveller Pupils</t>
  </si>
  <si>
    <t>Total</t>
  </si>
  <si>
    <t>Detail</t>
  </si>
  <si>
    <t xml:space="preserve"> </t>
  </si>
  <si>
    <t>€</t>
  </si>
  <si>
    <t xml:space="preserve">Year </t>
  </si>
  <si>
    <t>1/3</t>
  </si>
  <si>
    <t>2/3</t>
  </si>
  <si>
    <t>Donations/Charity</t>
  </si>
  <si>
    <t>Loan Charges</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</si>
  <si>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</si>
  <si>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</si>
  <si>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</si>
  <si>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</si>
  <si>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</si>
  <si>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</si>
  <si>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</si>
  <si>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</si>
  <si>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</si>
  <si>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</si>
  <si>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</si>
  <si>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Journals &amp; Year Book Income</t>
  </si>
  <si>
    <t>School Administration Charges</t>
  </si>
  <si>
    <t>Mock Exam Income</t>
  </si>
  <si>
    <t xml:space="preserve">Reimbursable Income </t>
  </si>
  <si>
    <t>Photocopying Expenses</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</si>
  <si>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</si>
  <si>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</si>
  <si>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</si>
  <si>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</si>
  <si>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</si>
  <si>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</si>
  <si>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</si>
  <si>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</si>
  <si>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</si>
  <si>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</si>
  <si>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</si>
  <si>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</si>
  <si>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</si>
  <si>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</si>
  <si>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Annual Subscriptions</t>
  </si>
  <si>
    <t>Finance</t>
  </si>
  <si>
    <t>Total Finance Costs</t>
  </si>
  <si>
    <t>Total Administration Costs</t>
  </si>
  <si>
    <t>Total Repairs, Maintanence &amp; Establishment Costs</t>
  </si>
  <si>
    <t>Total Education Other Costs</t>
  </si>
  <si>
    <t>Total Education Salaries Costs</t>
  </si>
  <si>
    <t>SURPLUS/ (DEFICIT)</t>
  </si>
  <si>
    <t>Adult Education Income</t>
  </si>
  <si>
    <t>State Exam  Salaries</t>
  </si>
  <si>
    <t>In School Administration System</t>
  </si>
  <si>
    <t xml:space="preserve">This grant cannot be used to pay full-time teachers or teachers who have opted out of the Scheme for supervision and substitution on a casual/ non-pensionable basis. </t>
  </si>
  <si>
    <t>School Name:</t>
  </si>
  <si>
    <t>Roll No.:</t>
  </si>
  <si>
    <t>Transition Year Charges and income</t>
  </si>
  <si>
    <t>Non pay budget</t>
  </si>
  <si>
    <t>Minor works grant €10,000 + €6 per pupil</t>
  </si>
  <si>
    <t>Sports complex grant</t>
  </si>
  <si>
    <t>Special Class grant (approved special classes required)</t>
  </si>
  <si>
    <t>Programme Grants</t>
  </si>
  <si>
    <t>School Support Services Fund</t>
  </si>
  <si>
    <t>JCSP Grant</t>
  </si>
  <si>
    <t>Sports Complex grant</t>
  </si>
  <si>
    <t>Hire of facilities rental income</t>
  </si>
  <si>
    <t>Sports Complex Income</t>
  </si>
  <si>
    <t>Other School Generated Income</t>
  </si>
  <si>
    <t>Adult Education Salaries</t>
  </si>
  <si>
    <t>Board of Management Expenses</t>
  </si>
  <si>
    <t>School Tuck Shop Expenses</t>
  </si>
  <si>
    <t>Number of Teachers opted out of  Supervision/Substitution Scheme</t>
  </si>
  <si>
    <t>Sports Complex (enter € Amount)</t>
  </si>
  <si>
    <t>Other DES Grants (enter € Amount)</t>
  </si>
  <si>
    <t>TOTAL NON PAY BUDGET</t>
  </si>
  <si>
    <t>PLC Enhanced grant</t>
  </si>
  <si>
    <t>SEC State Exam Income</t>
  </si>
  <si>
    <t>Book Rental Receipts</t>
  </si>
  <si>
    <t>Bus Escort Grant</t>
  </si>
  <si>
    <t>Caretakers Pension Deduction</t>
  </si>
  <si>
    <t>Cleaners' pension deduction</t>
  </si>
  <si>
    <t>Clerical Officers Wages</t>
  </si>
  <si>
    <t>Clerical Officers Pension Deduction</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</si>
  <si>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</si>
  <si>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</si>
  <si>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</si>
  <si>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The school budget preparation sheet can be found on the FSSU website.</t>
  </si>
  <si>
    <t>(b)    Enter the remainder of the figures on the budget template based on current information, previous experience and plans for next year</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</si>
  <si>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</si>
  <si>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</si>
  <si>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</si>
  <si>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</si>
  <si>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</si>
  <si>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</si>
  <si>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</si>
  <si>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</si>
  <si>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</si>
  <si>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</si>
  <si>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</si>
  <si>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</si>
  <si>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</si>
  <si>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</si>
  <si>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</si>
  <si>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</si>
  <si>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</si>
  <si>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</si>
  <si>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</si>
  <si>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</si>
  <si>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</si>
  <si>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</si>
  <si>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</si>
  <si>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</si>
  <si>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</si>
  <si>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</si>
  <si>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</si>
  <si>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</si>
  <si>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</si>
  <si>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</si>
  <si>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</si>
  <si>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</si>
  <si>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</si>
  <si>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</si>
  <si>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</si>
  <si>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</si>
  <si>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</si>
  <si>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</si>
  <si>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</si>
  <si>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</si>
  <si>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</si>
  <si>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</si>
  <si>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</si>
  <si>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</si>
  <si>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t>Designated Income (non Capital)</t>
  </si>
  <si>
    <t>Restricted External Fundraising (non Capital)</t>
  </si>
  <si>
    <t>Unrestricted External School Fundraising (non Capital)</t>
  </si>
  <si>
    <t>Book Rental Scheme</t>
  </si>
  <si>
    <t>Designated Expenditure(non Capital)</t>
  </si>
  <si>
    <t>Restricted External Fundraising EXP(non Capital)</t>
  </si>
  <si>
    <t>Unrestricted External School Fundraising EXP (non Capital)</t>
  </si>
  <si>
    <t>Community and Comprehensive School</t>
  </si>
  <si>
    <t>654321U</t>
  </si>
  <si>
    <t>Non Pay Budget Grant</t>
  </si>
  <si>
    <t>Non Teachers Pay Budget Grant</t>
  </si>
  <si>
    <t>Minor Works Grant non capital</t>
  </si>
  <si>
    <t>After School Study Salaries</t>
  </si>
  <si>
    <t xml:space="preserve">Book Grant Expense </t>
  </si>
  <si>
    <t>Other Educational Expense</t>
  </si>
  <si>
    <t xml:space="preserve">13. This excel workbook must be submitted to the Department of Education by the end of June. </t>
  </si>
  <si>
    <t>ICT Grant Non Capital</t>
  </si>
  <si>
    <t>Locker Income</t>
  </si>
  <si>
    <t>Religion/Ethos income</t>
  </si>
  <si>
    <t>After School Study/Club Income</t>
  </si>
  <si>
    <t>Income from Parents Association</t>
  </si>
  <si>
    <t>Religion/Ethos Expense</t>
  </si>
  <si>
    <t>Dept of Children &amp;Youth Affairs Activities Expense</t>
  </si>
  <si>
    <t>Minor Works Grant Non Capital Expense</t>
  </si>
  <si>
    <t>ENTER AMOUNT AS THAT RECEIVED IN PRIOR YEAR</t>
  </si>
  <si>
    <t>Book Grant Income</t>
  </si>
  <si>
    <t>Transition Year Grant</t>
  </si>
  <si>
    <t>Leaving Cert Applied Grant</t>
  </si>
  <si>
    <t>Supervision/Substitution Grant</t>
  </si>
  <si>
    <t>Other State Income</t>
  </si>
  <si>
    <t>Classroom Books Income</t>
  </si>
  <si>
    <t>Uniforms Income</t>
  </si>
  <si>
    <t>Games Income</t>
  </si>
  <si>
    <t>School Musical/Drama Income</t>
  </si>
  <si>
    <t>School Tours Income</t>
  </si>
  <si>
    <t>Student Insurance Income</t>
  </si>
  <si>
    <t>Insurance Claim Income</t>
  </si>
  <si>
    <t>Substitute Teachers expenses</t>
  </si>
  <si>
    <t>Privately Paid Teachers expenses</t>
  </si>
  <si>
    <t>Supervisors and Substitutes salaries expenses  (S&amp;S Grant)</t>
  </si>
  <si>
    <t>Bus Escort Salaries</t>
  </si>
  <si>
    <t>Teaching Aids Expenses</t>
  </si>
  <si>
    <t>Art Expenses</t>
  </si>
  <si>
    <t>Home Economics Expenses</t>
  </si>
  <si>
    <t>Science Expenses</t>
  </si>
  <si>
    <t>Technology Expenses</t>
  </si>
  <si>
    <t>Woodwork/Building Construction Expenses</t>
  </si>
  <si>
    <t>Metalwork/Engineering Expenses</t>
  </si>
  <si>
    <t>Other Subjects Expenses</t>
  </si>
  <si>
    <t>Leaving Cert Applied Expenses</t>
  </si>
  <si>
    <t>LCVP Expenses</t>
  </si>
  <si>
    <t>Learning Support Expenses</t>
  </si>
  <si>
    <t>Transition Year Expenses</t>
  </si>
  <si>
    <t>Teacher Inservice &amp; Training Expenses</t>
  </si>
  <si>
    <t>Career Guidance Expenses</t>
  </si>
  <si>
    <t>Library Expenses</t>
  </si>
  <si>
    <t>Physical Education Expenses</t>
  </si>
  <si>
    <t>Games (Excluding Travel) Expenses</t>
  </si>
  <si>
    <t>Bus Hire Expenses</t>
  </si>
  <si>
    <t>Travel Games Expenses</t>
  </si>
  <si>
    <t>School Tours Expenses</t>
  </si>
  <si>
    <t>School Musical/Drama Expenses</t>
  </si>
  <si>
    <t>Mock Examination Expenses</t>
  </si>
  <si>
    <t>School Yearbook/Journal Expenses</t>
  </si>
  <si>
    <t>Trophies and Prizes Expenses</t>
  </si>
  <si>
    <t>Uniforms Expenses</t>
  </si>
  <si>
    <t>Home School Liaison Expenses</t>
  </si>
  <si>
    <t>Student Council  Expenses</t>
  </si>
  <si>
    <t>School Excellence Fund - Step up Project Expenses</t>
  </si>
  <si>
    <t>Student Insurance Expenses</t>
  </si>
  <si>
    <t>Caretaker Sports Complex Wages Expenses</t>
  </si>
  <si>
    <t>Heating Expenses</t>
  </si>
  <si>
    <t>Light and Power Expenses</t>
  </si>
  <si>
    <t>Licence fee to patron/trustee Expenses</t>
  </si>
  <si>
    <t>Other Repairs &amp; Maintenance Expenses</t>
  </si>
  <si>
    <t>Staff Recruitment Expenses</t>
  </si>
  <si>
    <t>Advertising/Public Relations Expenses</t>
  </si>
  <si>
    <t>Postage Expenses</t>
  </si>
  <si>
    <t>Telephone Expenses/SMS Text</t>
  </si>
  <si>
    <t>Printing &amp; Stationery Expenses</t>
  </si>
  <si>
    <t>Office Equipment Non Captial Expenses</t>
  </si>
  <si>
    <t>Accountancy/Audit Fee Expenses</t>
  </si>
  <si>
    <t>Other Professional Fees Expenses</t>
  </si>
  <si>
    <t>Travel &amp; Subsistence Expenses</t>
  </si>
  <si>
    <t>Accounting/Payroll software Expenses</t>
  </si>
  <si>
    <t>Medical and First Aid Expenses</t>
  </si>
  <si>
    <t>Hospitality Expenses</t>
  </si>
  <si>
    <t>Leasing Expenses</t>
  </si>
  <si>
    <t>Bank Charges Expenses</t>
  </si>
  <si>
    <t>Pensioners Payroll Expenses</t>
  </si>
  <si>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</si>
  <si>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</si>
  <si>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</si>
  <si>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</si>
  <si>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COVID Minor Works Grant-Non Capital</t>
  </si>
  <si>
    <t>Covid Aide Grant</t>
  </si>
  <si>
    <t>COVID Capitation PPE Grant</t>
  </si>
  <si>
    <t>COVID Capitation for Additional Cleaning Grant</t>
  </si>
  <si>
    <t>Covid - Replacement Caretaker Hours</t>
  </si>
  <si>
    <t>Covid - Replacement Secretary Hours</t>
  </si>
  <si>
    <t>Covid - Replacement Cleaner hours</t>
  </si>
  <si>
    <t>Covid - Replacement Bus Escort Hours</t>
  </si>
  <si>
    <t>Covid Replacement Bus Escort Expense</t>
  </si>
  <si>
    <t>Covid Replacement Caretaker</t>
  </si>
  <si>
    <t>Covid Replacement Cleaner</t>
  </si>
  <si>
    <t>CovidMinor Works Grant Non Capital Expense</t>
  </si>
  <si>
    <t>Covid Aide Grant expense</t>
  </si>
  <si>
    <t>COVID Capitation PPE Grant expense</t>
  </si>
  <si>
    <t>COVID Capitation for Additional Cleaning Grant wages expense</t>
  </si>
  <si>
    <t>COVID Capitation for Additional Cleaning Grant non wages expense</t>
  </si>
  <si>
    <t>Covid Replacement Secretary Expense</t>
  </si>
  <si>
    <t>Jun</t>
  </si>
  <si>
    <t>Jul</t>
  </si>
  <si>
    <t>Aug</t>
  </si>
  <si>
    <t>Temporary Accommodation Grant Income</t>
  </si>
  <si>
    <t>Chaplain Salaries Expense</t>
  </si>
  <si>
    <t>Sports Coach Salaries Expense</t>
  </si>
  <si>
    <t>Classroom Book Expense</t>
  </si>
  <si>
    <t>Rent Tempory Accommodation Exp</t>
  </si>
  <si>
    <t>Other Rental Costs</t>
  </si>
  <si>
    <t>1. First complete the 'School Budget Preparation Information' sheet.</t>
  </si>
  <si>
    <t>9. The draft budget must then be reviewed by the Finance Sub Committee and then taken to the board for final approval.</t>
  </si>
  <si>
    <t xml:space="preserve">          10. The final budget form should be signed by the chairperson and a copy filed in the school. This should be included in the minutes of the meeting.</t>
  </si>
  <si>
    <t>This sheet has been included as a precautionary measure.</t>
  </si>
  <si>
    <t>Grant</t>
  </si>
  <si>
    <t>Surf Code</t>
  </si>
  <si>
    <t>Number in Mainstream</t>
  </si>
  <si>
    <t>Number in Special Classes</t>
  </si>
  <si>
    <t xml:space="preserve">Total Number </t>
  </si>
  <si>
    <t>COVID Enhanced Supervision Grant</t>
  </si>
  <si>
    <t>Covid Replacement Cleaner Expenses</t>
  </si>
  <si>
    <t>Sept</t>
  </si>
  <si>
    <t>THE CELLS IN GREY BELOW ARE FORMULA BASED PLEASE DO NOT ADJUST</t>
  </si>
  <si>
    <t>PLEASE FILL IN ENROMENT FIGURES THE GREEN BOXES:</t>
  </si>
  <si>
    <t>NTP Grant-2021 Census Return-Total salary cost per annum inc  PRSI ER for Department sanctioned staff (enter € Amount)</t>
  </si>
  <si>
    <t>Caretakers Pension Expense</t>
  </si>
  <si>
    <t>Clerical Officers Pension Expense</t>
  </si>
  <si>
    <t>Cleaners' pension Expense</t>
  </si>
  <si>
    <t>DEIS School Budget 2022/2023</t>
  </si>
  <si>
    <t>PLC Enrolment numbers 2022/2023</t>
  </si>
  <si>
    <t>Employed for the first time by the DE Pre 01/01/2011 See Note 1</t>
  </si>
  <si>
    <t>Employed for the first time by the DE Post 31/12/2010 See Note 1</t>
  </si>
  <si>
    <t xml:space="preserve">LCA Enrolment (Year 1 and 2)  2022/2023 </t>
  </si>
  <si>
    <t>JCSP Enrolment (Year 1 only) 2022/2023</t>
  </si>
  <si>
    <t>Transition Year Enrolment 2022/2023</t>
  </si>
  <si>
    <t>Physics &amp; Chemistry (5th &amp; 6th year) 2022/2023</t>
  </si>
  <si>
    <t>Book Grant (Paid in June 2022 for 2022/2023)</t>
  </si>
  <si>
    <t>Other Non Capital DE Grants Expense</t>
  </si>
  <si>
    <t>Balance available for spending 1st September 2022</t>
  </si>
  <si>
    <t>Projected Balance for 31st August 2023</t>
  </si>
  <si>
    <t>Estimate Opening Bank Position 1st September 2022</t>
  </si>
  <si>
    <t>Special Education Equipment Grant</t>
  </si>
  <si>
    <t>School Excellence Fund Income</t>
  </si>
  <si>
    <t>Other Non Capital DE Grants</t>
  </si>
  <si>
    <t>Practical Subjects Income</t>
  </si>
  <si>
    <t>Career Guidance Income</t>
  </si>
  <si>
    <t>Canteen Salaries Expense</t>
  </si>
  <si>
    <t>Summer Camps Salaries Expense</t>
  </si>
  <si>
    <t>Other Educational Salaries Expense</t>
  </si>
  <si>
    <t>HSE Funded Salaries Expense</t>
  </si>
  <si>
    <t>Computer Maintenance &amp; Support Expense</t>
  </si>
  <si>
    <t>Student Wellbeing Expense</t>
  </si>
  <si>
    <t>Other Summer Camps Expense</t>
  </si>
  <si>
    <t>Other Canteen Expense</t>
  </si>
  <si>
    <t>Othe HSE Expense</t>
  </si>
  <si>
    <t>Other Cleaning and Sanitation Expense</t>
  </si>
  <si>
    <t>Routine Security Expenses</t>
  </si>
  <si>
    <t>Refuse Expenses</t>
  </si>
  <si>
    <t>Water Rates Expense</t>
  </si>
  <si>
    <t>Sports Complex Administration Wages Expense</t>
  </si>
  <si>
    <t>Non ICT Grant Funded Office Computer Equipment Expense</t>
  </si>
  <si>
    <t>Sports Complex Administration Expense</t>
  </si>
  <si>
    <t>Temporary Accomodation Grant Income</t>
  </si>
  <si>
    <t>COVID Enhnced Supervision  Grant</t>
  </si>
  <si>
    <t>Other Non Capital  DE Grants</t>
  </si>
  <si>
    <t>Special Education Equipment (NON Capital Expense</t>
  </si>
  <si>
    <t>Special Educational Equipment (Non Capital) Expense</t>
  </si>
  <si>
    <t>Other HSE Expense</t>
  </si>
  <si>
    <t>Rent Temporary Accommodation ExpExpenses</t>
  </si>
  <si>
    <t>Code</t>
  </si>
  <si>
    <t>Budget</t>
  </si>
  <si>
    <t>Copy</t>
  </si>
  <si>
    <t xml:space="preserve">          11. Sheet 7 - Surf Accounts Budget Import</t>
  </si>
  <si>
    <t xml:space="preserve">     Each income and expense heading should be reviewed and if necessary amended when taking into account inflation, changes in school policies, etc. </t>
  </si>
  <si>
    <t xml:space="preserve">                 This sheet is a new addition to our budget template workbook this year. This sheet contains instructions on importing the budget into the Surf accounts pacakge. </t>
  </si>
  <si>
    <t>2. Open sheet 1a the Budget Grant Calculation</t>
  </si>
  <si>
    <t>4.  Open sheet 2 the  Income and Expenditure Budget</t>
  </si>
  <si>
    <t xml:space="preserve">5. Open sheet 3 - Opening Bank Position  </t>
  </si>
  <si>
    <t xml:space="preserve">6. Open sheet 4 - Estiamted Operating Cashflow  </t>
  </si>
  <si>
    <t>7. Open Sheet 5 - Capital Budget</t>
  </si>
  <si>
    <t>8. Open sheet 6 – Monthly Cashflow</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</si>
  <si>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</si>
  <si>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</si>
  <si>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</si>
  <si>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</si>
  <si>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Please note the Government has not decided if Covid -19 grants will be payable for the school year 2022/2023</t>
  </si>
  <si>
    <t>Grants</t>
  </si>
  <si>
    <t>State Exam Salaries</t>
  </si>
  <si>
    <t>Covid Minor Works Grant Non Capital Expense</t>
  </si>
  <si>
    <t xml:space="preserve">Sports Complex Repairs &amp; Maintenance Expenses                               </t>
  </si>
  <si>
    <t>Recruitment Expenses</t>
  </si>
  <si>
    <t>Department grants</t>
  </si>
  <si>
    <t>Fundraising Income</t>
  </si>
  <si>
    <t>Trustees/Patron contribution</t>
  </si>
  <si>
    <t>Parents Funding</t>
  </si>
  <si>
    <t>Donations</t>
  </si>
  <si>
    <t>Other (sports grant, lottery etc.)</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</si>
  <si>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</si>
  <si>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</si>
  <si>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</si>
  <si>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</si>
  <si>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</si>
  <si>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</si>
  <si>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</si>
  <si>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</si>
  <si>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</si>
  <si>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</si>
  <si>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Proposed Capital Expenditure</t>
  </si>
  <si>
    <t>Proposed Capital Income</t>
  </si>
  <si>
    <t>Capital Project Name:</t>
  </si>
  <si>
    <t>Summer Provision Grant</t>
  </si>
  <si>
    <t>Surf Budget import figures</t>
  </si>
  <si>
    <t>A</t>
  </si>
  <si>
    <t>Period 1</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</si>
  <si>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</si>
  <si>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</si>
  <si>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</si>
  <si>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</si>
  <si>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</si>
  <si>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</si>
  <si>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 xml:space="preserve">    template for importing into Surf</t>
  </si>
  <si>
    <t>Click here for full instructions for importing budget figures into Surf</t>
  </si>
  <si>
    <t>Using the information on "School Budget Preparation Information Sheet", fill in the schools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</si>
  <si>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</si>
  <si>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Pupil Enrolment numbers 2022/2023</t>
  </si>
  <si>
    <t>No. of Special Needs Pupils 2022/2023</t>
  </si>
  <si>
    <t>Traveller Pupils 2022/2023</t>
  </si>
  <si>
    <r>
      <t xml:space="preserve">Note 1: Supervision/Substitution </t>
    </r>
    <r>
      <rPr>
        <b/>
        <sz val="11"/>
        <rFont val="Calibri"/>
        <family val="2"/>
      </rPr>
      <t xml:space="preserve">                   </t>
    </r>
  </si>
  <si>
    <t>2022/2023</t>
  </si>
  <si>
    <r>
      <t xml:space="preserve">School Support Services Fund (Min. €24,500)                                                                                                         </t>
    </r>
    <r>
      <rPr>
        <b/>
        <sz val="11"/>
        <rFont val="Calibri"/>
        <family val="2"/>
      </rPr>
      <t xml:space="preserve"> 1/3</t>
    </r>
  </si>
  <si>
    <r>
      <t>Supervision/Substitution                                                                         pre 01/01/2011</t>
    </r>
    <r>
      <rPr>
        <b/>
        <sz val="11"/>
        <rFont val="Calibri"/>
        <family val="2"/>
      </rPr>
      <t xml:space="preserve">           </t>
    </r>
  </si>
  <si>
    <t>Covid-19 Grant Budget 2022/2023 ( based on 2021/2022 criteria)</t>
  </si>
  <si>
    <t>Pupil Enrolment numbers 2021/2022</t>
  </si>
  <si>
    <r>
      <t xml:space="preserve">COVID </t>
    </r>
    <r>
      <rPr>
        <sz val="14"/>
        <rFont val="Calibri"/>
        <family val="2"/>
      </rPr>
      <t xml:space="preserve">Enhanced </t>
    </r>
    <r>
      <rPr>
        <sz val="14"/>
        <rFont val="Calibri"/>
        <family val="2"/>
        <scheme val="minor"/>
      </rPr>
      <t>Supervision Grant</t>
    </r>
  </si>
  <si>
    <t>School Support Services Fund Grant</t>
  </si>
  <si>
    <r>
      <t xml:space="preserve">Restricted School Fundraising </t>
    </r>
    <r>
      <rPr>
        <sz val="8"/>
        <rFont val="Calibri"/>
        <family val="2"/>
      </rPr>
      <t>(non Capital)</t>
    </r>
  </si>
  <si>
    <r>
      <t xml:space="preserve">Unrestricted School Fundraising </t>
    </r>
    <r>
      <rPr>
        <sz val="8"/>
        <rFont val="Calibri"/>
        <family val="2"/>
      </rPr>
      <t>(non Capital)</t>
    </r>
  </si>
  <si>
    <r>
      <t xml:space="preserve">Voluntary </t>
    </r>
    <r>
      <rPr>
        <sz val="10"/>
        <rFont val="Calibri"/>
        <family val="2"/>
      </rPr>
      <t>Contributions</t>
    </r>
  </si>
  <si>
    <t>ICT Grant Non Capital Expense</t>
  </si>
  <si>
    <t>DEASP School Meals Food Costs</t>
  </si>
  <si>
    <t>Erasmus Expense</t>
  </si>
  <si>
    <r>
      <t xml:space="preserve">Restricted School Fundraising EXP </t>
    </r>
    <r>
      <rPr>
        <sz val="10"/>
        <rFont val="Calibri"/>
        <family val="2"/>
      </rPr>
      <t>(non Capital)</t>
    </r>
  </si>
  <si>
    <r>
      <t xml:space="preserve">Unrestricted School Fundraising EXP </t>
    </r>
    <r>
      <rPr>
        <sz val="10"/>
        <rFont val="Calibri"/>
        <family val="2"/>
      </rPr>
      <t>(non Capital)</t>
    </r>
  </si>
  <si>
    <t>Caretakers Wages Expense</t>
  </si>
  <si>
    <t>Cleaners Wages Expense</t>
  </si>
  <si>
    <t>Contract Cleaners Expense</t>
  </si>
  <si>
    <t>Cleaning Materials Expense</t>
  </si>
  <si>
    <t>Repairs - Buildings &amp; Grounds Expense</t>
  </si>
  <si>
    <t>General Insurance Expenses</t>
  </si>
  <si>
    <t>COVID Enhanced Supervision Grant wage expense</t>
  </si>
  <si>
    <t>Clerical Officers Wages Expense</t>
  </si>
  <si>
    <t>Annual Subscriptions Expense</t>
  </si>
  <si>
    <r>
      <t xml:space="preserve">        </t>
    </r>
    <r>
      <rPr>
        <b/>
        <sz val="11"/>
        <rFont val="Arial"/>
        <family val="2"/>
      </rPr>
      <t xml:space="preserve">  3. Open sheet 1b - Covid Grant Calculation  </t>
    </r>
  </si>
  <si>
    <r>
      <t>Estimate what the balances on the Bank accounts should be at the 01st September 2022 using the template as a guide.</t>
    </r>
    <r>
      <rPr>
        <b/>
        <sz val="11"/>
        <rFont val="Arial"/>
        <family val="2"/>
      </rPr>
      <t xml:space="preserve"> </t>
    </r>
  </si>
  <si>
    <t>The summary cash flow sheet is linked to the other spreadsheets and calculates automatically what the balance should be at the 31st August 2023.</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</si>
  <si>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</si>
  <si>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</si>
  <si>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          12. Password protect the excel workbook before sending it to the Department of Education </t>
    </r>
    <r>
      <rPr>
        <b/>
        <u/>
        <sz val="11"/>
        <rFont val="Arial"/>
        <family val="2"/>
      </rPr>
      <t>(use school roll no. as password, all in lowercase)</t>
    </r>
  </si>
  <si>
    <t>Subject:  School Name - Roll No - Budget 2022/2023</t>
  </si>
  <si>
    <t xml:space="preserve">C </t>
  </si>
  <si>
    <t>Monthly CashFlow Projections</t>
  </si>
  <si>
    <r>
      <t>Projected Balance 1st September 202</t>
    </r>
    <r>
      <rPr>
        <b/>
        <sz val="14"/>
        <rFont val="Calibri"/>
        <family val="2"/>
        <scheme val="minor"/>
      </rPr>
      <t>2</t>
    </r>
  </si>
  <si>
    <r>
      <t>The excel workbook should be</t>
    </r>
    <r>
      <rPr>
        <b/>
        <sz val="11"/>
        <rFont val="Arial"/>
        <family val="2"/>
      </rPr>
      <t xml:space="preserve"> submitted by the Principal to the email address  </t>
    </r>
    <r>
      <rPr>
        <sz val="11"/>
        <color theme="4" tint="-0.249977111117893"/>
        <rFont val="Arial"/>
        <family val="2"/>
      </rPr>
      <t xml:space="preserve">sdfinfo@education.gov.ie </t>
    </r>
  </si>
  <si>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</si>
  <si>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             (a)    The Grant figures are linked to this spreadsheet and will link automatically from sheet 1a 'Budget Grant Calculation' worksheet.</t>
  </si>
  <si>
    <t>Add-amounts owing to the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</si>
</sst>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64" formatCode="&quot;€&quot;#,##0.00_);\(&quot;€&quot;#,##0.0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s>
  <fonts count="67" x14ac:knownFonts="1">
    <font>
      <sz val="11"/>
      <color theme="1"/>
      <name val="Calibri"/>
      <family val="2"/>
      <scheme val="minor"/>
    </font>
    <font>
      <sz val="12"/>
      <color theme="1"/>
      <name val="Calibri"/>
      <family val="2"/>
      <scheme val="minor"/>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sz val="14"/>
      <color theme="1"/>
      <name val="Calibri"/>
      <family val="2"/>
      <scheme val="minor"/>
    </font>
    <font>
      <sz val="16"/>
      <color theme="1"/>
      <name val="Arial Black"/>
      <family val="2"/>
    </font>
    <font>
      <sz val="14"/>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b/>
      <sz val="11"/>
      <color rgb="FF000000"/>
      <name val="Arial"/>
      <family val="2"/>
    </font>
    <font>
      <b/>
      <sz val="14"/>
      <name val="Calibri"/>
      <family val="2"/>
      <scheme val="minor"/>
    </font>
    <font>
      <sz val="11"/>
      <color rgb="FF006100"/>
      <name val="Calibri"/>
      <family val="2"/>
      <scheme val="minor"/>
    </font>
    <font>
      <b/>
      <sz val="22"/>
      <color theme="1"/>
      <name val="Calibri"/>
      <family val="2"/>
      <scheme val="minor"/>
    </font>
    <font>
      <b/>
      <sz val="16"/>
      <color rgb="FFFF0000"/>
      <name val="Calibri"/>
      <family val="2"/>
      <scheme val="minor"/>
    </font>
    <font>
      <sz val="14"/>
      <color theme="1"/>
      <name val="Calibri"/>
      <family val="2"/>
      <scheme val="minor"/>
    </font>
    <font>
      <sz val="14"/>
      <name val="Calibri"/>
      <family val="2"/>
      <scheme val="minor"/>
    </font>
    <font>
      <sz val="11"/>
      <color theme="9" tint="-0.249977111117893"/>
      <name val="Calibri"/>
      <family val="2"/>
      <scheme val="minor"/>
    </font>
    <font>
      <sz val="11"/>
      <color rgb="FF00B0F0"/>
      <name val="Calibri"/>
      <family val="2"/>
      <scheme val="minor"/>
    </font>
    <font>
      <b/>
      <sz val="16"/>
      <name val="Times New Roman"/>
      <family val="1"/>
    </font>
    <font>
      <b/>
      <i/>
      <sz val="12"/>
      <name val="Times New Roman"/>
      <family val="1"/>
    </font>
    <font>
      <b/>
      <sz val="16"/>
      <name val="Calibri"/>
      <family val="2"/>
      <scheme val="minor"/>
    </font>
    <font>
      <b/>
      <sz val="11"/>
      <name val="Calibri"/>
      <family val="2"/>
    </font>
    <font>
      <sz val="16"/>
      <name val="Calibri"/>
      <family val="2"/>
      <scheme val="minor"/>
    </font>
    <font>
      <sz val="14"/>
      <name val="Calibri"/>
      <family val="2"/>
    </font>
    <font>
      <b/>
      <sz val="14"/>
      <name val="Times New Roman"/>
      <family val="1"/>
    </font>
    <font>
      <b/>
      <u/>
      <sz val="14"/>
      <name val="Calibri"/>
      <family val="2"/>
      <scheme val="minor"/>
    </font>
    <font>
      <b/>
      <u/>
      <sz val="11"/>
      <name val="Calibri"/>
      <family val="2"/>
      <scheme val="minor"/>
    </font>
    <font>
      <b/>
      <sz val="8"/>
      <name val="Calibri"/>
      <family val="2"/>
      <scheme val="minor"/>
    </font>
    <font>
      <sz val="8"/>
      <name val="Calibri"/>
      <family val="2"/>
      <scheme val="minor"/>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b/>
      <u/>
      <sz val="11"/>
      <name val="Arial"/>
      <family val="2"/>
    </font>
    <font>
      <u/>
      <sz val="11"/>
      <color theme="10"/>
      <name val="Calibri"/>
      <family val="2"/>
      <scheme val="minor"/>
    </font>
    <font>
      <sz val="11"/>
      <color theme="4" tint="-0.249977111117893"/>
      <name val="Arial"/>
      <family val="2"/>
    </font>
  </fonts>
  <fills count="2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6EFCE"/>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D9D9D9"/>
        <bgColor rgb="FF000000"/>
      </patternFill>
    </fill>
    <fill>
      <patternFill patternType="solid">
        <fgColor theme="7" tint="0.39997558519241921"/>
        <bgColor indexed="64"/>
      </patternFill>
    </fill>
  </fills>
  <borders count="8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medium">
        <color indexed="64"/>
      </left>
      <right style="thin">
        <color indexed="64"/>
      </right>
      <top style="hair">
        <color indexed="64"/>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2" fillId="0" borderId="0"/>
    <xf numFmtId="9" fontId="14" fillId="0" borderId="0" applyFont="0" applyFill="0" applyBorder="0" applyAlignment="0" applyProtection="0"/>
    <xf numFmtId="0" fontId="38" fillId="16" borderId="0" applyNumberFormat="0" applyBorder="0" applyAlignment="0" applyProtection="0"/>
    <xf numFmtId="0" fontId="65" fillId="0" borderId="0" applyNumberFormat="0" applyFill="0" applyBorder="0" applyAlignment="0" applyProtection="0"/>
  </cellStyleXfs>
  <cellXfs count="638">
    <xf numFmtId="0" fontId="0" fillId="0" borderId="0" xfId="0"/>
    <xf numFmtId="0" fontId="0" fillId="0" borderId="0" xfId="0"/>
    <xf numFmtId="165" fontId="15" fillId="0" borderId="0" xfId="0" applyNumberFormat="1" applyFont="1" applyAlignment="1">
      <alignment horizontal="right"/>
    </xf>
    <xf numFmtId="164" fontId="0" fillId="0" borderId="0" xfId="0" applyNumberFormat="1"/>
    <xf numFmtId="1" fontId="0" fillId="0" borderId="0" xfId="0" applyNumberFormat="1"/>
    <xf numFmtId="167" fontId="14" fillId="0" borderId="0" xfId="1"/>
    <xf numFmtId="0" fontId="17" fillId="0" borderId="0" xfId="0" applyFont="1" applyAlignment="1">
      <alignment horizontal="center"/>
    </xf>
    <xf numFmtId="0" fontId="17" fillId="0" borderId="0" xfId="0" applyFont="1"/>
    <xf numFmtId="0" fontId="18" fillId="0" borderId="0" xfId="0" applyFont="1"/>
    <xf numFmtId="0" fontId="0" fillId="0" borderId="0" xfId="0"/>
    <xf numFmtId="0" fontId="15" fillId="0" borderId="0" xfId="0" applyFont="1"/>
    <xf numFmtId="0" fontId="0" fillId="0" borderId="10" xfId="0" applyBorder="1" applyProtection="1">
      <protection locked="0"/>
    </xf>
    <xf numFmtId="0" fontId="17" fillId="0" borderId="0" xfId="0" applyFont="1" applyAlignment="1">
      <alignment horizontal="center"/>
    </xf>
    <xf numFmtId="0" fontId="0" fillId="0" borderId="11" xfId="0" applyBorder="1"/>
    <xf numFmtId="0" fontId="0" fillId="0" borderId="12" xfId="0" applyBorder="1"/>
    <xf numFmtId="0" fontId="20" fillId="0" borderId="13" xfId="0" applyFont="1" applyBorder="1"/>
    <xf numFmtId="0" fontId="0" fillId="0" borderId="14" xfId="0" applyBorder="1"/>
    <xf numFmtId="0" fontId="21" fillId="0" borderId="0" xfId="0" applyFont="1"/>
    <xf numFmtId="0" fontId="19" fillId="0" borderId="0" xfId="0" applyFont="1" applyProtection="1">
      <protection locked="0"/>
    </xf>
    <xf numFmtId="164" fontId="19" fillId="0" borderId="0" xfId="0" applyNumberFormat="1" applyFont="1"/>
    <xf numFmtId="0" fontId="5" fillId="0" borderId="0" xfId="3" applyFont="1"/>
    <xf numFmtId="0" fontId="5" fillId="0" borderId="0" xfId="3" applyFont="1" applyAlignment="1">
      <alignment horizontal="center"/>
    </xf>
    <xf numFmtId="0" fontId="22" fillId="4" borderId="18" xfId="0" applyFont="1" applyFill="1" applyBorder="1" applyAlignment="1">
      <alignment horizontal="left"/>
    </xf>
    <xf numFmtId="0" fontId="22" fillId="4" borderId="19" xfId="0" applyFont="1" applyFill="1" applyBorder="1" applyAlignment="1">
      <alignment horizontal="left"/>
    </xf>
    <xf numFmtId="0" fontId="22" fillId="2" borderId="19" xfId="0" applyFont="1" applyFill="1" applyBorder="1" applyAlignment="1">
      <alignment horizontal="left"/>
    </xf>
    <xf numFmtId="0" fontId="22" fillId="0" borderId="19" xfId="0" applyFont="1" applyBorder="1"/>
    <xf numFmtId="0" fontId="22" fillId="0" borderId="19" xfId="0" applyFont="1" applyBorder="1" applyAlignment="1">
      <alignment horizontal="left"/>
    </xf>
    <xf numFmtId="0" fontId="22" fillId="2" borderId="20" xfId="0" applyFont="1" applyFill="1" applyBorder="1" applyAlignment="1">
      <alignment horizontal="left"/>
    </xf>
    <xf numFmtId="0" fontId="22" fillId="2" borderId="18" xfId="0" applyFont="1" applyFill="1" applyBorder="1" applyAlignment="1">
      <alignment horizontal="left"/>
    </xf>
    <xf numFmtId="0" fontId="22" fillId="4" borderId="21" xfId="0" applyFont="1" applyFill="1" applyBorder="1" applyAlignment="1">
      <alignment horizontal="center"/>
    </xf>
    <xf numFmtId="0" fontId="22" fillId="2" borderId="21" xfId="0" applyFont="1" applyFill="1" applyBorder="1" applyAlignment="1">
      <alignment horizontal="center"/>
    </xf>
    <xf numFmtId="0" fontId="22" fillId="0" borderId="21" xfId="0" applyFont="1" applyBorder="1" applyAlignment="1">
      <alignment horizontal="center"/>
    </xf>
    <xf numFmtId="0" fontId="22" fillId="2" borderId="22" xfId="0" applyFont="1" applyFill="1" applyBorder="1" applyAlignment="1">
      <alignment horizontal="center"/>
    </xf>
    <xf numFmtId="0" fontId="0" fillId="2" borderId="23" xfId="0" applyFill="1" applyBorder="1" applyAlignment="1">
      <alignment horizontal="center"/>
    </xf>
    <xf numFmtId="0" fontId="22" fillId="2" borderId="24" xfId="0" applyFont="1" applyFill="1" applyBorder="1" applyAlignment="1">
      <alignment horizontal="center"/>
    </xf>
    <xf numFmtId="0" fontId="0" fillId="0" borderId="23" xfId="0" applyBorder="1" applyAlignment="1">
      <alignment horizontal="center"/>
    </xf>
    <xf numFmtId="0" fontId="22" fillId="4" borderId="24" xfId="0" applyFont="1" applyFill="1" applyBorder="1" applyAlignment="1">
      <alignment horizontal="center"/>
    </xf>
    <xf numFmtId="0" fontId="15"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5" fillId="5" borderId="7" xfId="0" applyFont="1" applyFill="1" applyBorder="1" applyProtection="1">
      <protection locked="0"/>
    </xf>
    <xf numFmtId="0" fontId="15" fillId="5" borderId="25" xfId="0" applyFont="1" applyFill="1" applyBorder="1" applyProtection="1">
      <protection locked="0"/>
    </xf>
    <xf numFmtId="0" fontId="19" fillId="0" borderId="0" xfId="0" applyFont="1"/>
    <xf numFmtId="0" fontId="25" fillId="0" borderId="0" xfId="0" applyFont="1" applyAlignment="1">
      <alignment horizontal="left"/>
    </xf>
    <xf numFmtId="0" fontId="0" fillId="0" borderId="0" xfId="0" applyAlignment="1">
      <alignment horizontal="left"/>
    </xf>
    <xf numFmtId="0" fontId="22" fillId="0" borderId="24" xfId="0" applyFont="1" applyBorder="1" applyAlignment="1">
      <alignment horizontal="center"/>
    </xf>
    <xf numFmtId="0" fontId="0" fillId="0" borderId="30" xfId="0" applyBorder="1" applyProtection="1">
      <protection locked="0"/>
    </xf>
    <xf numFmtId="0" fontId="15" fillId="6" borderId="7" xfId="0" applyFont="1" applyFill="1" applyBorder="1" applyProtection="1">
      <protection locked="0"/>
    </xf>
    <xf numFmtId="0" fontId="15" fillId="7" borderId="7" xfId="0" applyFont="1" applyFill="1" applyBorder="1" applyProtection="1">
      <protection locked="0"/>
    </xf>
    <xf numFmtId="168" fontId="24" fillId="8" borderId="32" xfId="1" applyNumberFormat="1" applyFont="1" applyFill="1" applyBorder="1"/>
    <xf numFmtId="0" fontId="16" fillId="3" borderId="7" xfId="0" applyFont="1" applyFill="1" applyBorder="1" applyAlignment="1" applyProtection="1">
      <alignment horizontal="left"/>
      <protection locked="0"/>
    </xf>
    <xf numFmtId="0" fontId="25" fillId="0" borderId="0" xfId="0" applyFont="1" applyAlignment="1">
      <alignment horizontal="right"/>
    </xf>
    <xf numFmtId="1" fontId="21" fillId="4" borderId="0" xfId="0" applyNumberFormat="1" applyFont="1" applyFill="1"/>
    <xf numFmtId="1" fontId="0" fillId="4" borderId="0" xfId="0" applyNumberFormat="1" applyFill="1"/>
    <xf numFmtId="0" fontId="5" fillId="9" borderId="33" xfId="3" applyFont="1" applyFill="1" applyBorder="1"/>
    <xf numFmtId="0" fontId="5" fillId="9" borderId="33" xfId="3" applyFont="1" applyFill="1" applyBorder="1" applyAlignment="1">
      <alignment horizontal="center"/>
    </xf>
    <xf numFmtId="0" fontId="6" fillId="9" borderId="33" xfId="3" applyFont="1" applyFill="1" applyBorder="1"/>
    <xf numFmtId="0" fontId="5" fillId="9" borderId="34" xfId="3" applyFont="1" applyFill="1" applyBorder="1"/>
    <xf numFmtId="0" fontId="5" fillId="9" borderId="35" xfId="3" applyFont="1" applyFill="1" applyBorder="1" applyAlignment="1">
      <alignment horizontal="center"/>
    </xf>
    <xf numFmtId="0" fontId="5" fillId="9" borderId="36" xfId="3" applyFont="1" applyFill="1" applyBorder="1"/>
    <xf numFmtId="0" fontId="23" fillId="4" borderId="0" xfId="0" applyFont="1" applyFill="1" applyAlignment="1">
      <alignment horizontal="center"/>
    </xf>
    <xf numFmtId="0" fontId="0" fillId="0" borderId="37" xfId="0" applyBorder="1"/>
    <xf numFmtId="0" fontId="0" fillId="0" borderId="11" xfId="0" applyBorder="1"/>
    <xf numFmtId="0" fontId="25" fillId="0" borderId="0" xfId="0" applyFont="1" applyAlignment="1">
      <alignment horizontal="center"/>
    </xf>
    <xf numFmtId="0" fontId="25" fillId="0" borderId="0" xfId="0" applyFont="1" applyAlignment="1">
      <alignment horizontal="center"/>
    </xf>
    <xf numFmtId="0" fontId="23" fillId="10" borderId="29" xfId="0" applyFont="1" applyFill="1" applyBorder="1"/>
    <xf numFmtId="0" fontId="0" fillId="0" borderId="0" xfId="0" applyAlignment="1">
      <alignment horizontal="left"/>
    </xf>
    <xf numFmtId="0" fontId="27" fillId="2" borderId="21" xfId="0" applyFont="1" applyFill="1" applyBorder="1" applyAlignment="1">
      <alignment horizontal="center"/>
    </xf>
    <xf numFmtId="0" fontId="27" fillId="2" borderId="19" xfId="0" applyFont="1" applyFill="1" applyBorder="1" applyAlignment="1">
      <alignment horizontal="left"/>
    </xf>
    <xf numFmtId="0" fontId="4" fillId="10" borderId="41" xfId="0" applyFont="1" applyFill="1" applyBorder="1" applyProtection="1">
      <protection locked="0"/>
    </xf>
    <xf numFmtId="3" fontId="4" fillId="10" borderId="41" xfId="0" applyNumberFormat="1" applyFont="1" applyFill="1" applyBorder="1" applyProtection="1">
      <protection locked="0"/>
    </xf>
    <xf numFmtId="3" fontId="4" fillId="10" borderId="43" xfId="0" applyNumberFormat="1" applyFont="1" applyFill="1" applyBorder="1" applyProtection="1">
      <protection locked="0"/>
    </xf>
    <xf numFmtId="0" fontId="8" fillId="0" borderId="0" xfId="0" applyFont="1" applyAlignment="1">
      <alignment vertical="center"/>
    </xf>
    <xf numFmtId="0" fontId="28" fillId="0" borderId="0" xfId="0" applyFont="1"/>
    <xf numFmtId="0" fontId="11"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5"/>
    </xf>
    <xf numFmtId="0" fontId="10" fillId="0" borderId="0" xfId="0" applyFont="1" applyAlignment="1">
      <alignment horizontal="left" vertical="center" indent="7"/>
    </xf>
    <xf numFmtId="0" fontId="10" fillId="0" borderId="0" xfId="0" applyFont="1" applyAlignment="1">
      <alignment horizontal="left" vertical="center" indent="8"/>
    </xf>
    <xf numFmtId="0" fontId="10" fillId="0" borderId="0" xfId="0" applyFont="1" applyAlignment="1">
      <alignment horizontal="left" vertical="center" indent="6"/>
    </xf>
    <xf numFmtId="0" fontId="29" fillId="0" borderId="39" xfId="0" applyFont="1" applyBorder="1"/>
    <xf numFmtId="0" fontId="12" fillId="0" borderId="23" xfId="0" applyFont="1" applyBorder="1" applyAlignment="1">
      <alignment vertical="center"/>
    </xf>
    <xf numFmtId="0" fontId="12" fillId="0" borderId="38" xfId="0" applyFont="1" applyBorder="1" applyAlignment="1">
      <alignment vertical="center"/>
    </xf>
    <xf numFmtId="0" fontId="32" fillId="0" borderId="0" xfId="0" applyFont="1" applyAlignment="1">
      <alignment horizontal="left"/>
    </xf>
    <xf numFmtId="0" fontId="33" fillId="0" borderId="0" xfId="0" applyFont="1" applyAlignment="1">
      <alignment horizontal="left"/>
    </xf>
    <xf numFmtId="0" fontId="9" fillId="0" borderId="0" xfId="0" applyFont="1" applyAlignment="1">
      <alignment horizontal="left" vertical="center" indent="9"/>
    </xf>
    <xf numFmtId="0" fontId="30" fillId="0" borderId="0" xfId="0" applyFont="1"/>
    <xf numFmtId="0" fontId="25" fillId="0" borderId="0" xfId="0" applyFont="1" applyAlignment="1">
      <alignment horizontal="center"/>
    </xf>
    <xf numFmtId="0" fontId="16" fillId="0" borderId="0" xfId="0" applyFont="1"/>
    <xf numFmtId="0" fontId="20" fillId="0" borderId="0" xfId="0" applyFont="1"/>
    <xf numFmtId="164" fontId="20" fillId="0" borderId="0" xfId="0" applyNumberFormat="1" applyFont="1"/>
    <xf numFmtId="0" fontId="16" fillId="0" borderId="0" xfId="0" applyFont="1" applyProtection="1">
      <protection locked="0"/>
    </xf>
    <xf numFmtId="0" fontId="23" fillId="11" borderId="0" xfId="0" applyFont="1" applyFill="1" applyProtection="1">
      <protection locked="0"/>
    </xf>
    <xf numFmtId="0" fontId="35" fillId="11" borderId="0" xfId="0" applyFont="1" applyFill="1" applyProtection="1">
      <protection locked="0"/>
    </xf>
    <xf numFmtId="0" fontId="30" fillId="0" borderId="16" xfId="0" applyFont="1" applyBorder="1" applyProtection="1">
      <protection locked="0"/>
    </xf>
    <xf numFmtId="0" fontId="35" fillId="0" borderId="0" xfId="0" applyFont="1" applyProtection="1">
      <protection locked="0"/>
    </xf>
    <xf numFmtId="0" fontId="35" fillId="0" borderId="44" xfId="0" applyFont="1" applyBorder="1" applyProtection="1"/>
    <xf numFmtId="0" fontId="16" fillId="11" borderId="0" xfId="0" applyFont="1" applyFill="1" applyProtection="1">
      <protection locked="0"/>
    </xf>
    <xf numFmtId="0" fontId="35" fillId="11" borderId="0" xfId="0" applyFont="1" applyFill="1" applyBorder="1" applyProtection="1">
      <protection locked="0"/>
    </xf>
    <xf numFmtId="0" fontId="30" fillId="0" borderId="16" xfId="0" applyFont="1" applyFill="1" applyBorder="1" applyProtection="1">
      <protection locked="0"/>
    </xf>
    <xf numFmtId="0" fontId="16" fillId="11" borderId="37" xfId="0" applyFont="1" applyFill="1" applyBorder="1" applyProtection="1">
      <protection locked="0"/>
    </xf>
    <xf numFmtId="0" fontId="35" fillId="11" borderId="37" xfId="0" applyFont="1" applyFill="1" applyBorder="1" applyProtection="1">
      <protection locked="0"/>
    </xf>
    <xf numFmtId="0" fontId="19" fillId="11" borderId="37" xfId="0" applyFont="1" applyFill="1" applyBorder="1" applyProtection="1">
      <protection locked="0"/>
    </xf>
    <xf numFmtId="0" fontId="35" fillId="12" borderId="0" xfId="0" applyFont="1" applyFill="1" applyProtection="1">
      <protection locked="0"/>
    </xf>
    <xf numFmtId="0" fontId="35" fillId="12" borderId="44" xfId="0" applyFont="1" applyFill="1" applyBorder="1" applyProtection="1"/>
    <xf numFmtId="0" fontId="35" fillId="4" borderId="0" xfId="0" applyFont="1" applyFill="1" applyProtection="1">
      <protection locked="0"/>
    </xf>
    <xf numFmtId="0" fontId="35" fillId="4" borderId="0" xfId="0" applyFont="1" applyFill="1" applyBorder="1" applyProtection="1"/>
    <xf numFmtId="0" fontId="23" fillId="14" borderId="0" xfId="0" applyFont="1" applyFill="1" applyAlignment="1">
      <alignment horizontal="center"/>
    </xf>
    <xf numFmtId="0" fontId="23" fillId="14" borderId="0" xfId="0" applyFont="1" applyFill="1" applyBorder="1" applyAlignment="1" applyProtection="1">
      <alignment horizontal="center"/>
      <protection locked="0"/>
    </xf>
    <xf numFmtId="0" fontId="25" fillId="0" borderId="0" xfId="0" applyFont="1" applyBorder="1" applyAlignment="1" applyProtection="1">
      <alignment horizontal="center"/>
      <protection locked="0"/>
    </xf>
    <xf numFmtId="0" fontId="23" fillId="14" borderId="0" xfId="0" applyFont="1" applyFill="1"/>
    <xf numFmtId="0" fontId="34" fillId="0" borderId="0" xfId="0" applyFont="1" applyProtection="1">
      <protection locked="0"/>
    </xf>
    <xf numFmtId="0" fontId="34" fillId="0" borderId="0" xfId="0" applyFont="1"/>
    <xf numFmtId="169" fontId="34" fillId="15" borderId="16" xfId="0" applyNumberFormat="1" applyFont="1" applyFill="1" applyBorder="1" applyProtection="1"/>
    <xf numFmtId="169" fontId="34" fillId="15" borderId="16" xfId="0" applyNumberFormat="1" applyFont="1" applyFill="1" applyBorder="1"/>
    <xf numFmtId="169" fontId="34" fillId="15" borderId="0" xfId="0" applyNumberFormat="1" applyFont="1" applyFill="1"/>
    <xf numFmtId="0" fontId="31" fillId="14" borderId="7" xfId="0" applyFont="1" applyFill="1" applyBorder="1" applyProtection="1">
      <protection locked="0"/>
    </xf>
    <xf numFmtId="169" fontId="16" fillId="14" borderId="25" xfId="0" applyNumberFormat="1" applyFont="1" applyFill="1" applyBorder="1" applyProtection="1">
      <protection locked="0"/>
    </xf>
    <xf numFmtId="0" fontId="16" fillId="0" borderId="0" xfId="0" applyFont="1" applyBorder="1" applyAlignment="1" applyProtection="1">
      <alignment horizontal="center"/>
      <protection locked="0"/>
    </xf>
    <xf numFmtId="0" fontId="5" fillId="0" borderId="0" xfId="3" applyFont="1" applyFill="1" applyBorder="1"/>
    <xf numFmtId="0" fontId="5" fillId="0" borderId="0" xfId="3" applyFont="1" applyFill="1" applyBorder="1" applyAlignment="1">
      <alignment horizontal="center"/>
    </xf>
    <xf numFmtId="0" fontId="15" fillId="0" borderId="37" xfId="0" applyFont="1" applyBorder="1"/>
    <xf numFmtId="1" fontId="0" fillId="0" borderId="37" xfId="0" applyNumberFormat="1" applyBorder="1"/>
    <xf numFmtId="1" fontId="0" fillId="5" borderId="37" xfId="0" applyNumberFormat="1" applyFill="1" applyBorder="1"/>
    <xf numFmtId="0" fontId="22" fillId="2" borderId="37" xfId="0" applyFont="1" applyFill="1" applyBorder="1" applyAlignment="1">
      <alignment horizontal="center"/>
    </xf>
    <xf numFmtId="0" fontId="15" fillId="4" borderId="37" xfId="0" applyFont="1" applyFill="1" applyBorder="1" applyProtection="1">
      <protection locked="0"/>
    </xf>
    <xf numFmtId="168" fontId="15" fillId="4" borderId="37" xfId="1" applyNumberFormat="1" applyFont="1" applyFill="1" applyBorder="1"/>
    <xf numFmtId="0" fontId="15" fillId="6" borderId="30" xfId="0" applyFont="1" applyFill="1" applyBorder="1" applyProtection="1">
      <protection locked="0"/>
    </xf>
    <xf numFmtId="0" fontId="27" fillId="2" borderId="22" xfId="0" applyFont="1" applyFill="1" applyBorder="1" applyAlignment="1">
      <alignment horizontal="center"/>
    </xf>
    <xf numFmtId="0" fontId="27" fillId="2" borderId="20" xfId="0" applyFont="1" applyFill="1" applyBorder="1" applyAlignment="1">
      <alignment horizontal="left"/>
    </xf>
    <xf numFmtId="0" fontId="15" fillId="4" borderId="0" xfId="0" applyFont="1" applyFill="1" applyBorder="1" applyProtection="1">
      <protection locked="0"/>
    </xf>
    <xf numFmtId="168" fontId="15" fillId="4" borderId="37" xfId="0" applyNumberFormat="1" applyFont="1" applyFill="1" applyBorder="1" applyProtection="1">
      <protection locked="0"/>
    </xf>
    <xf numFmtId="0" fontId="0" fillId="0" borderId="39" xfId="0" applyBorder="1"/>
    <xf numFmtId="0" fontId="0" fillId="2" borderId="37" xfId="0" applyFill="1" applyBorder="1" applyAlignment="1">
      <alignment horizontal="center"/>
    </xf>
    <xf numFmtId="168" fontId="24" fillId="5" borderId="32" xfId="1" applyNumberFormat="1" applyFont="1" applyFill="1" applyBorder="1"/>
    <xf numFmtId="0" fontId="15" fillId="4" borderId="23" xfId="0" applyFont="1" applyFill="1" applyBorder="1" applyProtection="1">
      <protection locked="0"/>
    </xf>
    <xf numFmtId="0" fontId="15" fillId="6" borderId="33" xfId="0" applyFont="1" applyFill="1" applyBorder="1" applyProtection="1">
      <protection locked="0"/>
    </xf>
    <xf numFmtId="0" fontId="22" fillId="0" borderId="47" xfId="0" applyFont="1" applyBorder="1" applyAlignment="1">
      <alignment horizontal="center"/>
    </xf>
    <xf numFmtId="0" fontId="22" fillId="4" borderId="51" xfId="0" applyFont="1" applyFill="1" applyBorder="1" applyProtection="1">
      <protection locked="0"/>
    </xf>
    <xf numFmtId="0" fontId="22" fillId="4" borderId="36" xfId="0" applyFont="1" applyFill="1" applyBorder="1" applyProtection="1">
      <protection locked="0"/>
    </xf>
    <xf numFmtId="0" fontId="15" fillId="5" borderId="52" xfId="0" applyFont="1" applyFill="1" applyBorder="1" applyProtection="1">
      <protection locked="0"/>
    </xf>
    <xf numFmtId="0" fontId="22" fillId="4" borderId="47" xfId="0" applyFont="1" applyFill="1" applyBorder="1" applyAlignment="1" applyProtection="1">
      <alignment horizontal="center"/>
      <protection locked="0"/>
    </xf>
    <xf numFmtId="0" fontId="22" fillId="4" borderId="48" xfId="0" applyFont="1" applyFill="1" applyBorder="1" applyAlignment="1" applyProtection="1">
      <alignment horizontal="center"/>
      <protection locked="0"/>
    </xf>
    <xf numFmtId="0" fontId="22" fillId="4" borderId="50" xfId="0" applyFont="1" applyFill="1" applyBorder="1" applyAlignment="1" applyProtection="1">
      <alignment horizontal="center"/>
      <protection locked="0"/>
    </xf>
    <xf numFmtId="0" fontId="15" fillId="6" borderId="44" xfId="0" applyFont="1" applyFill="1" applyBorder="1" applyProtection="1">
      <protection locked="0"/>
    </xf>
    <xf numFmtId="0" fontId="7" fillId="2" borderId="32" xfId="0" applyFont="1" applyFill="1" applyBorder="1" applyAlignment="1">
      <alignment horizontal="center"/>
    </xf>
    <xf numFmtId="0" fontId="22" fillId="2" borderId="48" xfId="0" applyFont="1" applyFill="1" applyBorder="1" applyAlignment="1">
      <alignment horizontal="center"/>
    </xf>
    <xf numFmtId="0" fontId="22" fillId="2" borderId="53" xfId="0" applyFont="1" applyFill="1" applyBorder="1" applyAlignment="1">
      <alignment horizontal="center"/>
    </xf>
    <xf numFmtId="0" fontId="39" fillId="0" borderId="0" xfId="0" applyFont="1"/>
    <xf numFmtId="0" fontId="22" fillId="2" borderId="16" xfId="0" applyFont="1" applyFill="1" applyBorder="1" applyAlignment="1">
      <alignment horizontal="left"/>
    </xf>
    <xf numFmtId="0" fontId="22" fillId="2" borderId="54" xfId="0" applyFont="1" applyFill="1" applyBorder="1" applyAlignment="1">
      <alignment horizontal="left"/>
    </xf>
    <xf numFmtId="0" fontId="22" fillId="2" borderId="49" xfId="0" applyFont="1" applyFill="1" applyBorder="1" applyAlignment="1">
      <alignment horizontal="center"/>
    </xf>
    <xf numFmtId="1" fontId="0" fillId="4" borderId="37" xfId="0" applyNumberFormat="1" applyFill="1" applyBorder="1"/>
    <xf numFmtId="1" fontId="0" fillId="6" borderId="37" xfId="0" applyNumberFormat="1" applyFill="1" applyBorder="1"/>
    <xf numFmtId="168" fontId="15" fillId="4" borderId="44" xfId="1" applyNumberFormat="1" applyFont="1" applyFill="1" applyBorder="1"/>
    <xf numFmtId="168" fontId="24" fillId="6" borderId="32" xfId="1" applyNumberFormat="1" applyFont="1" applyFill="1" applyBorder="1"/>
    <xf numFmtId="168" fontId="24" fillId="8" borderId="58" xfId="1" applyNumberFormat="1" applyFont="1" applyFill="1" applyBorder="1"/>
    <xf numFmtId="1" fontId="0" fillId="0" borderId="44" xfId="0" applyNumberFormat="1" applyBorder="1"/>
    <xf numFmtId="1" fontId="15" fillId="4" borderId="37" xfId="0" applyNumberFormat="1" applyFont="1" applyFill="1" applyBorder="1" applyProtection="1">
      <protection locked="0"/>
    </xf>
    <xf numFmtId="1" fontId="0" fillId="0" borderId="33" xfId="0" applyNumberFormat="1" applyBorder="1"/>
    <xf numFmtId="168" fontId="24" fillId="6" borderId="58" xfId="1" applyNumberFormat="1" applyFont="1" applyFill="1" applyBorder="1"/>
    <xf numFmtId="0" fontId="0" fillId="6" borderId="37" xfId="0" applyFill="1" applyBorder="1"/>
    <xf numFmtId="168" fontId="24" fillId="4" borderId="32" xfId="1" applyNumberFormat="1" applyFont="1" applyFill="1" applyBorder="1"/>
    <xf numFmtId="168" fontId="24" fillId="4" borderId="58" xfId="1" applyNumberFormat="1" applyFont="1" applyFill="1" applyBorder="1"/>
    <xf numFmtId="168" fontId="24" fillId="18" borderId="58" xfId="1" applyNumberFormat="1" applyFont="1" applyFill="1" applyBorder="1"/>
    <xf numFmtId="0" fontId="36" fillId="0" borderId="0" xfId="0" applyFont="1" applyAlignment="1">
      <alignment horizontal="left" vertical="center"/>
    </xf>
    <xf numFmtId="0" fontId="37" fillId="9" borderId="0" xfId="0" applyFont="1" applyFill="1"/>
    <xf numFmtId="0" fontId="40" fillId="0" borderId="0" xfId="0" applyFont="1"/>
    <xf numFmtId="0" fontId="37" fillId="3" borderId="7" xfId="3" applyFont="1" applyFill="1" applyBorder="1"/>
    <xf numFmtId="0" fontId="37" fillId="3" borderId="6" xfId="3" applyFont="1" applyFill="1" applyBorder="1" applyAlignment="1">
      <alignment horizontal="center"/>
    </xf>
    <xf numFmtId="0" fontId="42" fillId="3" borderId="6" xfId="3" applyFont="1" applyFill="1" applyBorder="1"/>
    <xf numFmtId="0" fontId="37" fillId="0" borderId="0" xfId="3" applyFont="1"/>
    <xf numFmtId="0" fontId="37" fillId="0" borderId="0" xfId="3" applyFont="1" applyAlignment="1">
      <alignment horizontal="center"/>
    </xf>
    <xf numFmtId="0" fontId="41" fillId="0" borderId="0" xfId="0" applyFont="1"/>
    <xf numFmtId="0" fontId="37" fillId="5" borderId="37" xfId="5" applyFont="1" applyFill="1" applyBorder="1"/>
    <xf numFmtId="0" fontId="37" fillId="0" borderId="37" xfId="5" applyFont="1" applyFill="1" applyBorder="1"/>
    <xf numFmtId="168" fontId="24" fillId="8" borderId="7" xfId="1" applyNumberFormat="1" applyFont="1" applyFill="1" applyBorder="1"/>
    <xf numFmtId="168" fontId="24" fillId="8" borderId="25" xfId="1" applyNumberFormat="1" applyFont="1" applyFill="1" applyBorder="1"/>
    <xf numFmtId="0" fontId="0" fillId="0" borderId="59" xfId="0" applyBorder="1"/>
    <xf numFmtId="3" fontId="4" fillId="10" borderId="61" xfId="0" applyNumberFormat="1" applyFont="1" applyFill="1" applyBorder="1" applyProtection="1">
      <protection locked="0"/>
    </xf>
    <xf numFmtId="0" fontId="0" fillId="0" borderId="0" xfId="0" applyAlignment="1"/>
    <xf numFmtId="0" fontId="19" fillId="0" borderId="0" xfId="0" applyFont="1" applyBorder="1" applyAlignment="1" applyProtection="1">
      <alignment horizontal="center"/>
      <protection locked="0"/>
    </xf>
    <xf numFmtId="0" fontId="1" fillId="0" borderId="16" xfId="0" applyFont="1" applyBorder="1" applyProtection="1">
      <protection locked="0"/>
    </xf>
    <xf numFmtId="0" fontId="4" fillId="0" borderId="0" xfId="0" applyFont="1" applyAlignment="1">
      <alignment horizontal="left"/>
    </xf>
    <xf numFmtId="0" fontId="22" fillId="0" borderId="22" xfId="0" applyFont="1" applyBorder="1" applyAlignment="1">
      <alignment horizontal="center"/>
    </xf>
    <xf numFmtId="0" fontId="27" fillId="2" borderId="23" xfId="0" applyFont="1" applyFill="1" applyBorder="1" applyAlignment="1">
      <alignment horizontal="center"/>
    </xf>
    <xf numFmtId="0" fontId="27" fillId="2" borderId="62" xfId="0" applyFont="1" applyFill="1" applyBorder="1" applyAlignment="1">
      <alignment horizontal="left"/>
    </xf>
    <xf numFmtId="168" fontId="24" fillId="8" borderId="39" xfId="1" applyNumberFormat="1" applyFont="1" applyFill="1" applyBorder="1"/>
    <xf numFmtId="168" fontId="24" fillId="6" borderId="24" xfId="1" applyNumberFormat="1" applyFont="1" applyFill="1" applyBorder="1"/>
    <xf numFmtId="168" fontId="24" fillId="8" borderId="37" xfId="1" applyNumberFormat="1" applyFont="1" applyFill="1" applyBorder="1"/>
    <xf numFmtId="0" fontId="0" fillId="0" borderId="0" xfId="0" applyBorder="1"/>
    <xf numFmtId="0" fontId="0" fillId="0" borderId="30" xfId="0" applyBorder="1"/>
    <xf numFmtId="0" fontId="0" fillId="0" borderId="10" xfId="0" applyBorder="1"/>
    <xf numFmtId="0" fontId="22" fillId="9" borderId="24" xfId="0" applyFont="1" applyFill="1" applyBorder="1" applyAlignment="1">
      <alignment horizontal="center"/>
    </xf>
    <xf numFmtId="0" fontId="22" fillId="9" borderId="21" xfId="0" applyFont="1" applyFill="1" applyBorder="1" applyAlignment="1">
      <alignment horizontal="center"/>
    </xf>
    <xf numFmtId="0" fontId="27" fillId="9" borderId="21" xfId="0" applyFont="1" applyFill="1" applyBorder="1" applyAlignment="1">
      <alignment horizontal="center"/>
    </xf>
    <xf numFmtId="0" fontId="27" fillId="9" borderId="22" xfId="0" applyFont="1" applyFill="1" applyBorder="1" applyAlignment="1">
      <alignment horizontal="center"/>
    </xf>
    <xf numFmtId="0" fontId="27" fillId="9" borderId="23" xfId="0" applyFont="1" applyFill="1" applyBorder="1" applyAlignment="1">
      <alignment horizontal="center"/>
    </xf>
    <xf numFmtId="0" fontId="22" fillId="9" borderId="47" xfId="0" applyFont="1" applyFill="1" applyBorder="1" applyAlignment="1" applyProtection="1">
      <alignment horizontal="center"/>
      <protection locked="0"/>
    </xf>
    <xf numFmtId="0" fontId="22" fillId="9" borderId="48" xfId="0" applyFont="1" applyFill="1" applyBorder="1" applyAlignment="1" applyProtection="1">
      <alignment horizontal="center"/>
      <protection locked="0"/>
    </xf>
    <xf numFmtId="0" fontId="22" fillId="9" borderId="50" xfId="0" applyFont="1" applyFill="1" applyBorder="1" applyAlignment="1" applyProtection="1">
      <alignment horizontal="center"/>
      <protection locked="0"/>
    </xf>
    <xf numFmtId="0" fontId="22" fillId="9" borderId="22" xfId="0" applyFont="1" applyFill="1" applyBorder="1" applyAlignment="1">
      <alignment horizontal="center"/>
    </xf>
    <xf numFmtId="0" fontId="22" fillId="9" borderId="37" xfId="0" applyFont="1" applyFill="1" applyBorder="1" applyAlignment="1">
      <alignment horizontal="center"/>
    </xf>
    <xf numFmtId="0" fontId="22" fillId="9" borderId="47" xfId="0" applyFont="1" applyFill="1" applyBorder="1" applyAlignment="1">
      <alignment horizontal="center"/>
    </xf>
    <xf numFmtId="0" fontId="7" fillId="9" borderId="32" xfId="0" applyFont="1" applyFill="1" applyBorder="1" applyAlignment="1">
      <alignment horizontal="center"/>
    </xf>
    <xf numFmtId="0" fontId="22" fillId="9" borderId="48" xfId="0" applyFont="1" applyFill="1" applyBorder="1" applyAlignment="1">
      <alignment horizontal="center"/>
    </xf>
    <xf numFmtId="0" fontId="22" fillId="9" borderId="53" xfId="0" applyFont="1" applyFill="1" applyBorder="1" applyAlignment="1">
      <alignment horizontal="center"/>
    </xf>
    <xf numFmtId="0" fontId="22" fillId="9" borderId="49" xfId="0" applyFont="1" applyFill="1" applyBorder="1" applyAlignment="1">
      <alignment horizontal="center"/>
    </xf>
    <xf numFmtId="0" fontId="3" fillId="9" borderId="52" xfId="3" applyFont="1" applyFill="1" applyBorder="1" applyAlignment="1">
      <alignment horizontal="center"/>
    </xf>
    <xf numFmtId="0" fontId="10" fillId="0" borderId="0" xfId="0" applyFont="1" applyAlignment="1">
      <alignment horizontal="left" vertical="center"/>
    </xf>
    <xf numFmtId="168" fontId="0" fillId="0" borderId="0" xfId="0" applyNumberFormat="1"/>
    <xf numFmtId="0" fontId="27" fillId="2" borderId="36" xfId="0" applyFont="1" applyFill="1" applyBorder="1" applyAlignment="1">
      <alignment horizontal="left"/>
    </xf>
    <xf numFmtId="0" fontId="27" fillId="2" borderId="48" xfId="0" applyFont="1" applyFill="1" applyBorder="1" applyAlignment="1">
      <alignment horizontal="center"/>
    </xf>
    <xf numFmtId="0" fontId="43" fillId="0" borderId="0" xfId="0" applyFont="1"/>
    <xf numFmtId="0" fontId="16" fillId="0" borderId="0" xfId="0" applyFont="1" applyBorder="1" applyAlignment="1" applyProtection="1">
      <alignment horizontal="left"/>
      <protection locked="0"/>
    </xf>
    <xf numFmtId="0" fontId="30" fillId="0" borderId="0" xfId="0" applyFont="1" applyAlignment="1">
      <alignment horizontal="left"/>
    </xf>
    <xf numFmtId="0" fontId="0" fillId="0" borderId="10" xfId="0" applyBorder="1" applyAlignment="1">
      <alignment horizontal="left"/>
    </xf>
    <xf numFmtId="0" fontId="16" fillId="0" borderId="0" xfId="0" applyFont="1" applyFill="1" applyBorder="1" applyAlignment="1">
      <alignment horizontal="left"/>
    </xf>
    <xf numFmtId="0" fontId="31" fillId="0" borderId="0" xfId="0" applyFont="1" applyBorder="1"/>
    <xf numFmtId="0" fontId="1" fillId="0" borderId="0" xfId="0" applyFont="1" applyBorder="1"/>
    <xf numFmtId="0" fontId="31" fillId="0" borderId="0" xfId="0" applyFont="1" applyBorder="1" applyAlignment="1">
      <alignment horizontal="left"/>
    </xf>
    <xf numFmtId="0" fontId="1" fillId="0" borderId="0" xfId="0" applyFont="1" applyBorder="1" applyAlignment="1">
      <alignment horizontal="left"/>
    </xf>
    <xf numFmtId="0" fontId="1" fillId="0" borderId="13" xfId="0" applyFont="1" applyBorder="1"/>
    <xf numFmtId="0" fontId="31" fillId="0" borderId="13" xfId="0" applyFont="1" applyBorder="1"/>
    <xf numFmtId="0" fontId="31" fillId="21" borderId="7" xfId="0" applyFont="1" applyFill="1" applyBorder="1"/>
    <xf numFmtId="0" fontId="31" fillId="21" borderId="6" xfId="0" applyFont="1" applyFill="1" applyBorder="1" applyAlignment="1">
      <alignment horizontal="left" wrapText="1"/>
    </xf>
    <xf numFmtId="0" fontId="31" fillId="21" borderId="6" xfId="0" applyFont="1" applyFill="1" applyBorder="1"/>
    <xf numFmtId="0" fontId="31" fillId="21" borderId="6" xfId="0" applyFont="1" applyFill="1" applyBorder="1" applyAlignment="1">
      <alignment horizontal="left"/>
    </xf>
    <xf numFmtId="0" fontId="0" fillId="0" borderId="0" xfId="0" applyFill="1"/>
    <xf numFmtId="0" fontId="41" fillId="21" borderId="6" xfId="0" applyFont="1" applyFill="1" applyBorder="1" applyAlignment="1">
      <alignment horizontal="left"/>
    </xf>
    <xf numFmtId="0" fontId="41" fillId="21" borderId="6" xfId="0" applyFont="1" applyFill="1" applyBorder="1"/>
    <xf numFmtId="0" fontId="41" fillId="21" borderId="5" xfId="0" applyFont="1" applyFill="1" applyBorder="1"/>
    <xf numFmtId="0" fontId="16" fillId="21" borderId="7" xfId="0" applyFont="1" applyFill="1" applyBorder="1" applyProtection="1">
      <protection locked="0"/>
    </xf>
    <xf numFmtId="1" fontId="15" fillId="0" borderId="36" xfId="0" applyNumberFormat="1" applyFont="1" applyBorder="1"/>
    <xf numFmtId="0" fontId="44" fillId="0" borderId="0" xfId="0" applyFont="1"/>
    <xf numFmtId="0" fontId="3" fillId="0" borderId="42" xfId="3" applyFont="1" applyBorder="1" applyAlignment="1">
      <alignment horizontal="left"/>
    </xf>
    <xf numFmtId="0" fontId="0" fillId="9" borderId="44" xfId="0" applyNumberFormat="1" applyFill="1" applyBorder="1"/>
    <xf numFmtId="168" fontId="29" fillId="6" borderId="8" xfId="0" applyNumberFormat="1" applyFont="1" applyFill="1" applyBorder="1" applyProtection="1">
      <protection locked="0"/>
    </xf>
    <xf numFmtId="0" fontId="10" fillId="0" borderId="0" xfId="0" applyFont="1" applyAlignment="1">
      <alignment horizontal="left" vertical="top"/>
    </xf>
    <xf numFmtId="0" fontId="10" fillId="0" borderId="0" xfId="0" applyFont="1" applyAlignment="1">
      <alignment horizontal="left" vertical="center" indent="5"/>
    </xf>
    <xf numFmtId="0" fontId="45" fillId="0" borderId="40" xfId="0" applyFont="1" applyBorder="1" applyProtection="1">
      <protection locked="0"/>
    </xf>
    <xf numFmtId="0" fontId="45" fillId="0" borderId="37" xfId="0" applyFont="1" applyBorder="1" applyAlignment="1" applyProtection="1">
      <alignment horizontal="center"/>
      <protection locked="0"/>
    </xf>
    <xf numFmtId="0" fontId="13" fillId="0" borderId="37" xfId="0" applyFont="1" applyBorder="1"/>
    <xf numFmtId="0" fontId="13" fillId="0" borderId="0" xfId="0" applyFont="1"/>
    <xf numFmtId="164" fontId="28" fillId="0" borderId="0" xfId="0" applyNumberFormat="1" applyFont="1"/>
    <xf numFmtId="0" fontId="45" fillId="0" borderId="40" xfId="0" applyFont="1" applyBorder="1" applyAlignment="1" applyProtection="1">
      <alignment wrapText="1"/>
      <protection locked="0"/>
    </xf>
    <xf numFmtId="0" fontId="46" fillId="0" borderId="37" xfId="0" applyFont="1" applyBorder="1" applyAlignment="1">
      <alignment horizontal="center" wrapText="1"/>
    </xf>
    <xf numFmtId="2" fontId="4" fillId="10" borderId="41" xfId="0" applyNumberFormat="1" applyFont="1" applyFill="1" applyBorder="1"/>
    <xf numFmtId="0" fontId="47" fillId="0" borderId="37" xfId="0" applyFont="1" applyBorder="1" applyAlignment="1" applyProtection="1">
      <alignment horizontal="center"/>
      <protection locked="0"/>
    </xf>
    <xf numFmtId="0" fontId="28" fillId="0" borderId="37" xfId="0" applyFont="1" applyBorder="1"/>
    <xf numFmtId="0" fontId="45" fillId="0" borderId="60" xfId="0" applyFont="1" applyBorder="1" applyProtection="1">
      <protection locked="0"/>
    </xf>
    <xf numFmtId="0" fontId="47" fillId="0" borderId="33" xfId="0" applyFont="1" applyBorder="1" applyAlignment="1" applyProtection="1">
      <alignment horizontal="center"/>
      <protection locked="0"/>
    </xf>
    <xf numFmtId="0" fontId="28" fillId="0" borderId="33" xfId="0" applyFont="1" applyBorder="1"/>
    <xf numFmtId="0" fontId="47" fillId="19" borderId="37" xfId="0" applyFont="1" applyFill="1" applyBorder="1" applyAlignment="1">
      <alignment vertical="top" wrapText="1"/>
    </xf>
    <xf numFmtId="0" fontId="47" fillId="0" borderId="42" xfId="0" applyFont="1" applyBorder="1" applyAlignment="1" applyProtection="1">
      <alignment horizontal="center"/>
      <protection locked="0"/>
    </xf>
    <xf numFmtId="0" fontId="28" fillId="0" borderId="42" xfId="0" applyFont="1" applyBorder="1"/>
    <xf numFmtId="0" fontId="45" fillId="0" borderId="0" xfId="0" applyFont="1" applyProtection="1">
      <protection locked="0"/>
    </xf>
    <xf numFmtId="0" fontId="47" fillId="0" borderId="0" xfId="0" applyFont="1" applyAlignment="1" applyProtection="1">
      <alignment horizontal="center"/>
      <protection locked="0"/>
    </xf>
    <xf numFmtId="0" fontId="29" fillId="0" borderId="3" xfId="0" applyFont="1" applyBorder="1" applyProtection="1">
      <protection locked="0"/>
    </xf>
    <xf numFmtId="0" fontId="28" fillId="0" borderId="4" xfId="0" applyFont="1" applyBorder="1"/>
    <xf numFmtId="164" fontId="28" fillId="0" borderId="4" xfId="0" applyNumberFormat="1" applyFont="1" applyBorder="1"/>
    <xf numFmtId="0" fontId="28" fillId="0" borderId="9" xfId="0" applyFont="1" applyBorder="1"/>
    <xf numFmtId="0" fontId="29" fillId="0" borderId="59" xfId="0" applyFont="1" applyBorder="1" applyProtection="1">
      <protection locked="0"/>
    </xf>
    <xf numFmtId="0" fontId="29" fillId="0" borderId="0" xfId="0" applyFont="1" applyBorder="1" applyProtection="1">
      <protection locked="0"/>
    </xf>
    <xf numFmtId="0" fontId="29" fillId="0" borderId="68" xfId="0" applyFont="1" applyBorder="1" applyProtection="1">
      <protection locked="0"/>
    </xf>
    <xf numFmtId="0" fontId="29" fillId="0" borderId="2" xfId="0" applyFont="1" applyBorder="1" applyProtection="1">
      <protection locked="0"/>
    </xf>
    <xf numFmtId="0" fontId="29" fillId="0" borderId="1" xfId="0" applyFont="1" applyBorder="1" applyProtection="1">
      <protection locked="0"/>
    </xf>
    <xf numFmtId="0" fontId="29" fillId="0" borderId="8" xfId="0" applyFont="1" applyBorder="1" applyProtection="1">
      <protection locked="0"/>
    </xf>
    <xf numFmtId="0" fontId="29" fillId="0" borderId="0" xfId="0" applyFont="1" applyProtection="1">
      <protection locked="0"/>
    </xf>
    <xf numFmtId="0" fontId="13" fillId="0" borderId="0" xfId="0" applyFont="1" applyAlignment="1">
      <alignment horizontal="justify"/>
    </xf>
    <xf numFmtId="0" fontId="29" fillId="0" borderId="4" xfId="0" applyFont="1" applyBorder="1" applyAlignment="1" applyProtection="1">
      <alignment horizontal="right"/>
      <protection locked="0"/>
    </xf>
    <xf numFmtId="0" fontId="29" fillId="0" borderId="4" xfId="0" applyFont="1" applyBorder="1" applyAlignment="1" applyProtection="1">
      <alignment horizontal="center"/>
      <protection locked="0"/>
    </xf>
    <xf numFmtId="0" fontId="28" fillId="0" borderId="4" xfId="0" applyFont="1" applyBorder="1" applyProtection="1">
      <protection locked="0"/>
    </xf>
    <xf numFmtId="164" fontId="29" fillId="0" borderId="9" xfId="0" applyNumberFormat="1" applyFont="1" applyBorder="1" applyAlignment="1" applyProtection="1">
      <alignment horizontal="center"/>
      <protection locked="0"/>
    </xf>
    <xf numFmtId="0" fontId="29" fillId="0" borderId="2" xfId="0" applyFont="1" applyBorder="1"/>
    <xf numFmtId="0" fontId="29" fillId="0" borderId="1" xfId="0" applyFont="1" applyBorder="1"/>
    <xf numFmtId="0" fontId="29" fillId="0" borderId="1" xfId="0" applyFont="1" applyBorder="1" applyAlignment="1">
      <alignment horizontal="right"/>
    </xf>
    <xf numFmtId="0" fontId="28" fillId="0" borderId="1" xfId="0" applyFont="1" applyBorder="1"/>
    <xf numFmtId="0" fontId="29" fillId="0" borderId="1" xfId="0" applyFont="1" applyBorder="1" applyAlignment="1">
      <alignment horizontal="center"/>
    </xf>
    <xf numFmtId="164" fontId="29" fillId="0" borderId="8" xfId="0" applyNumberFormat="1" applyFont="1" applyBorder="1" applyAlignment="1">
      <alignment horizontal="center"/>
    </xf>
    <xf numFmtId="0" fontId="28" fillId="0" borderId="0" xfId="0" applyFont="1" applyProtection="1">
      <protection locked="0"/>
    </xf>
    <xf numFmtId="0" fontId="29" fillId="0" borderId="0" xfId="0" applyFont="1" applyAlignment="1" applyProtection="1">
      <alignment horizontal="center"/>
      <protection locked="0"/>
    </xf>
    <xf numFmtId="166" fontId="28" fillId="0" borderId="0" xfId="2" applyFont="1"/>
    <xf numFmtId="164" fontId="28" fillId="0" borderId="0" xfId="2" applyNumberFormat="1" applyFont="1"/>
    <xf numFmtId="16" fontId="29" fillId="0" borderId="0" xfId="0" quotePrefix="1" applyNumberFormat="1" applyFont="1" applyAlignment="1" applyProtection="1">
      <alignment horizontal="right"/>
      <protection locked="0"/>
    </xf>
    <xf numFmtId="164" fontId="28" fillId="0" borderId="0" xfId="0" applyNumberFormat="1" applyFont="1" applyProtection="1">
      <protection locked="0"/>
    </xf>
    <xf numFmtId="164" fontId="28" fillId="3" borderId="0" xfId="2" applyNumberFormat="1" applyFont="1" applyFill="1"/>
    <xf numFmtId="0" fontId="28" fillId="3" borderId="0" xfId="0" applyFont="1" applyFill="1"/>
    <xf numFmtId="164" fontId="28" fillId="3" borderId="0" xfId="2" applyNumberFormat="1" applyFont="1" applyFill="1" applyProtection="1">
      <protection locked="0"/>
    </xf>
    <xf numFmtId="164" fontId="28" fillId="3" borderId="1" xfId="2" applyNumberFormat="1" applyFont="1" applyFill="1" applyBorder="1"/>
    <xf numFmtId="164" fontId="28" fillId="3" borderId="0" xfId="0" applyNumberFormat="1" applyFont="1" applyFill="1"/>
    <xf numFmtId="0" fontId="29" fillId="0" borderId="0" xfId="0" applyFont="1"/>
    <xf numFmtId="16" fontId="29" fillId="0" borderId="0" xfId="0" quotePrefix="1" applyNumberFormat="1" applyFont="1" applyAlignment="1" applyProtection="1">
      <alignment horizontal="left"/>
      <protection locked="0"/>
    </xf>
    <xf numFmtId="164" fontId="28" fillId="3" borderId="1" xfId="0" applyNumberFormat="1" applyFont="1" applyFill="1" applyBorder="1"/>
    <xf numFmtId="16" fontId="29" fillId="3" borderId="0" xfId="0" quotePrefix="1" applyNumberFormat="1" applyFont="1" applyFill="1" applyAlignment="1" applyProtection="1">
      <alignment horizontal="left"/>
      <protection locked="0"/>
    </xf>
    <xf numFmtId="0" fontId="28" fillId="3" borderId="0" xfId="0" applyFont="1" applyFill="1" applyProtection="1">
      <protection locked="0"/>
    </xf>
    <xf numFmtId="164" fontId="28" fillId="3" borderId="0" xfId="0" applyNumberFormat="1" applyFont="1" applyFill="1" applyProtection="1">
      <protection locked="0"/>
    </xf>
    <xf numFmtId="2" fontId="28" fillId="0" borderId="0" xfId="0" applyNumberFormat="1" applyFont="1" applyProtection="1">
      <protection locked="0"/>
    </xf>
    <xf numFmtId="0" fontId="29" fillId="0" borderId="0" xfId="0" applyFont="1" applyAlignment="1" applyProtection="1">
      <alignment horizontal="right"/>
      <protection locked="0"/>
    </xf>
    <xf numFmtId="2" fontId="28" fillId="0" borderId="0" xfId="4" applyNumberFormat="1" applyFont="1" applyAlignment="1" applyProtection="1">
      <alignment horizontal="right"/>
      <protection locked="0"/>
    </xf>
    <xf numFmtId="1" fontId="29" fillId="0" borderId="0" xfId="4" applyNumberFormat="1" applyFont="1" applyAlignment="1" applyProtection="1">
      <alignment horizontal="right"/>
      <protection locked="0"/>
    </xf>
    <xf numFmtId="0" fontId="29" fillId="0" borderId="0" xfId="0" applyFont="1" applyAlignment="1" applyProtection="1">
      <alignment horizontal="left"/>
      <protection locked="0"/>
    </xf>
    <xf numFmtId="3" fontId="28" fillId="0" borderId="0" xfId="0" applyNumberFormat="1" applyFont="1" applyProtection="1">
      <protection locked="0"/>
    </xf>
    <xf numFmtId="0" fontId="37" fillId="0" borderId="7" xfId="0" applyFont="1" applyBorder="1" applyProtection="1">
      <protection locked="0"/>
    </xf>
    <xf numFmtId="0" fontId="37" fillId="0" borderId="6" xfId="0" applyFont="1" applyBorder="1" applyProtection="1">
      <protection locked="0"/>
    </xf>
    <xf numFmtId="0" fontId="37" fillId="0" borderId="6" xfId="0" applyFont="1" applyBorder="1"/>
    <xf numFmtId="164" fontId="37" fillId="0" borderId="5" xfId="0" applyNumberFormat="1" applyFont="1" applyBorder="1"/>
    <xf numFmtId="0" fontId="47" fillId="0" borderId="0" xfId="0" applyFont="1"/>
    <xf numFmtId="0" fontId="37" fillId="0" borderId="0" xfId="0" applyFont="1" applyBorder="1"/>
    <xf numFmtId="0" fontId="42" fillId="0" borderId="0" xfId="0" applyFont="1" applyBorder="1"/>
    <xf numFmtId="0" fontId="47" fillId="0" borderId="0" xfId="0" applyFont="1" applyBorder="1"/>
    <xf numFmtId="0" fontId="37" fillId="5" borderId="25" xfId="0" applyFont="1" applyFill="1" applyBorder="1"/>
    <xf numFmtId="0" fontId="42" fillId="5" borderId="6" xfId="0" applyFont="1" applyFill="1" applyBorder="1"/>
    <xf numFmtId="0" fontId="37" fillId="5" borderId="5" xfId="0" applyFont="1" applyFill="1" applyBorder="1"/>
    <xf numFmtId="0" fontId="42" fillId="0" borderId="0" xfId="0" applyFont="1"/>
    <xf numFmtId="0" fontId="49" fillId="0" borderId="0" xfId="0" applyFont="1"/>
    <xf numFmtId="0" fontId="37" fillId="0" borderId="0" xfId="0" applyFont="1" applyAlignment="1">
      <alignment wrapText="1"/>
    </xf>
    <xf numFmtId="0" fontId="37" fillId="0" borderId="0" xfId="0" applyFont="1" applyBorder="1" applyProtection="1">
      <protection locked="0"/>
    </xf>
    <xf numFmtId="0" fontId="42" fillId="0" borderId="9" xfId="0" applyFont="1" applyBorder="1"/>
    <xf numFmtId="0" fontId="42" fillId="0" borderId="33" xfId="0" applyFont="1" applyBorder="1"/>
    <xf numFmtId="165" fontId="37" fillId="3" borderId="6" xfId="0" applyNumberFormat="1" applyFont="1" applyFill="1" applyBorder="1" applyAlignment="1">
      <alignment horizontal="right"/>
    </xf>
    <xf numFmtId="0" fontId="42" fillId="3" borderId="6" xfId="0" applyFont="1" applyFill="1" applyBorder="1"/>
    <xf numFmtId="0" fontId="42" fillId="3" borderId="5" xfId="0" applyFont="1" applyFill="1" applyBorder="1"/>
    <xf numFmtId="165" fontId="37" fillId="0" borderId="0" xfId="0" applyNumberFormat="1" applyFont="1" applyAlignment="1">
      <alignment horizontal="right"/>
    </xf>
    <xf numFmtId="0" fontId="37" fillId="0" borderId="0" xfId="0" applyFont="1"/>
    <xf numFmtId="0" fontId="42" fillId="0" borderId="37" xfId="0" applyFont="1" applyBorder="1"/>
    <xf numFmtId="0" fontId="42" fillId="0" borderId="37" xfId="0" applyFont="1" applyBorder="1" applyAlignment="1">
      <alignment wrapText="1"/>
    </xf>
    <xf numFmtId="6" fontId="42" fillId="20" borderId="37" xfId="0" applyNumberFormat="1" applyFont="1" applyFill="1" applyBorder="1"/>
    <xf numFmtId="169" fontId="42" fillId="3" borderId="37" xfId="0" applyNumberFormat="1" applyFont="1" applyFill="1" applyBorder="1"/>
    <xf numFmtId="0" fontId="42" fillId="0" borderId="37" xfId="0" applyFont="1" applyBorder="1" applyAlignment="1">
      <alignment horizontal="left"/>
    </xf>
    <xf numFmtId="169" fontId="28" fillId="0" borderId="0" xfId="0" applyNumberFormat="1" applyFont="1"/>
    <xf numFmtId="0" fontId="51" fillId="3" borderId="29" xfId="0" applyFont="1" applyFill="1" applyBorder="1"/>
    <xf numFmtId="0" fontId="51" fillId="3" borderId="39" xfId="0" applyFont="1" applyFill="1" applyBorder="1"/>
    <xf numFmtId="0" fontId="28" fillId="3" borderId="11" xfId="0" applyFont="1" applyFill="1" applyBorder="1"/>
    <xf numFmtId="0" fontId="51" fillId="3" borderId="11" xfId="0" applyFont="1" applyFill="1" applyBorder="1" applyAlignment="1">
      <alignment horizontal="center"/>
    </xf>
    <xf numFmtId="0" fontId="45" fillId="3" borderId="12" xfId="0" applyFont="1" applyFill="1" applyBorder="1"/>
    <xf numFmtId="1" fontId="45" fillId="0" borderId="0" xfId="0" applyNumberFormat="1" applyFont="1"/>
    <xf numFmtId="0" fontId="51" fillId="3" borderId="30" xfId="0" applyFont="1" applyFill="1" applyBorder="1"/>
    <xf numFmtId="0" fontId="28" fillId="3" borderId="10" xfId="0" applyFont="1" applyFill="1" applyBorder="1"/>
    <xf numFmtId="0" fontId="51" fillId="3" borderId="10" xfId="0" applyFont="1" applyFill="1" applyBorder="1" applyAlignment="1">
      <alignment horizontal="center"/>
    </xf>
    <xf numFmtId="0" fontId="45" fillId="3" borderId="31" xfId="0" applyFont="1" applyFill="1" applyBorder="1"/>
    <xf numFmtId="0" fontId="52" fillId="0" borderId="0" xfId="0" applyFont="1" applyProtection="1">
      <protection locked="0"/>
    </xf>
    <xf numFmtId="0" fontId="53" fillId="0" borderId="0" xfId="0" applyFont="1" applyProtection="1">
      <protection locked="0"/>
    </xf>
    <xf numFmtId="1" fontId="28" fillId="0" borderId="0" xfId="0" applyNumberFormat="1" applyFont="1"/>
    <xf numFmtId="165" fontId="54" fillId="9" borderId="3" xfId="0" applyNumberFormat="1" applyFont="1" applyFill="1" applyBorder="1" applyAlignment="1">
      <alignment horizontal="right"/>
    </xf>
    <xf numFmtId="0" fontId="55" fillId="9" borderId="4" xfId="0" applyFont="1" applyFill="1" applyBorder="1"/>
    <xf numFmtId="1" fontId="55" fillId="9" borderId="9" xfId="0" applyNumberFormat="1" applyFont="1" applyFill="1" applyBorder="1"/>
    <xf numFmtId="165" fontId="29" fillId="9" borderId="35" xfId="0" applyNumberFormat="1" applyFont="1" applyFill="1" applyBorder="1" applyAlignment="1">
      <alignment horizontal="right"/>
    </xf>
    <xf numFmtId="0" fontId="28" fillId="9" borderId="35" xfId="0" applyFont="1" applyFill="1" applyBorder="1"/>
    <xf numFmtId="1" fontId="28" fillId="9" borderId="36" xfId="0" applyNumberFormat="1" applyFont="1" applyFill="1" applyBorder="1"/>
    <xf numFmtId="165" fontId="29" fillId="0" borderId="0" xfId="0" applyNumberFormat="1" applyFont="1" applyAlignment="1">
      <alignment horizontal="right"/>
    </xf>
    <xf numFmtId="0" fontId="28" fillId="0" borderId="30" xfId="0" applyFont="1" applyBorder="1" applyProtection="1">
      <protection locked="0"/>
    </xf>
    <xf numFmtId="0" fontId="28" fillId="0" borderId="10" xfId="0" applyFont="1" applyBorder="1" applyProtection="1">
      <protection locked="0"/>
    </xf>
    <xf numFmtId="1" fontId="28" fillId="0" borderId="31" xfId="0" applyNumberFormat="1" applyFont="1" applyBorder="1"/>
    <xf numFmtId="0" fontId="29" fillId="5" borderId="39" xfId="0" applyFont="1" applyFill="1" applyBorder="1" applyProtection="1">
      <protection locked="0"/>
    </xf>
    <xf numFmtId="0" fontId="29" fillId="5" borderId="29" xfId="0" applyFont="1" applyFill="1" applyBorder="1" applyProtection="1">
      <protection locked="0"/>
    </xf>
    <xf numFmtId="0" fontId="29" fillId="5" borderId="11" xfId="0" applyFont="1" applyFill="1" applyBorder="1" applyProtection="1">
      <protection locked="0"/>
    </xf>
    <xf numFmtId="0" fontId="28" fillId="5" borderId="11" xfId="0" applyFont="1" applyFill="1" applyBorder="1" applyProtection="1">
      <protection locked="0"/>
    </xf>
    <xf numFmtId="1" fontId="28" fillId="5" borderId="12" xfId="0" applyNumberFormat="1" applyFont="1" applyFill="1" applyBorder="1"/>
    <xf numFmtId="0" fontId="27" fillId="4" borderId="47" xfId="0" applyFont="1" applyFill="1" applyBorder="1" applyAlignment="1">
      <alignment horizontal="center"/>
    </xf>
    <xf numFmtId="0" fontId="27" fillId="4" borderId="51" xfId="0" applyFont="1" applyFill="1" applyBorder="1" applyAlignment="1">
      <alignment horizontal="left"/>
    </xf>
    <xf numFmtId="0" fontId="27" fillId="0" borderId="45" xfId="0" applyFont="1" applyBorder="1" applyProtection="1">
      <protection locked="0"/>
    </xf>
    <xf numFmtId="0" fontId="27" fillId="0" borderId="46" xfId="0" applyFont="1" applyBorder="1" applyProtection="1">
      <protection locked="0"/>
    </xf>
    <xf numFmtId="168" fontId="57" fillId="8" borderId="47" xfId="1" applyNumberFormat="1" applyFont="1" applyFill="1" applyBorder="1"/>
    <xf numFmtId="0" fontId="27" fillId="4" borderId="48" xfId="0" applyFont="1" applyFill="1" applyBorder="1" applyAlignment="1">
      <alignment horizontal="center"/>
    </xf>
    <xf numFmtId="0" fontId="27" fillId="4" borderId="36" xfId="0" applyFont="1" applyFill="1" applyBorder="1" applyAlignment="1">
      <alignment horizontal="left"/>
    </xf>
    <xf numFmtId="0" fontId="58" fillId="2" borderId="37" xfId="0" applyFont="1" applyFill="1" applyBorder="1" applyAlignment="1">
      <alignment horizontal="left"/>
    </xf>
    <xf numFmtId="0" fontId="27" fillId="0" borderId="37" xfId="0" applyFont="1" applyBorder="1" applyProtection="1">
      <protection locked="0"/>
    </xf>
    <xf numFmtId="0" fontId="27" fillId="0" borderId="34" xfId="0" applyFont="1" applyBorder="1" applyProtection="1">
      <protection locked="0"/>
    </xf>
    <xf numFmtId="168" fontId="57" fillId="0" borderId="48" xfId="1" applyNumberFormat="1" applyFont="1" applyBorder="1"/>
    <xf numFmtId="0" fontId="58" fillId="0" borderId="37" xfId="0" applyFont="1" applyBorder="1" applyProtection="1">
      <protection locked="0"/>
    </xf>
    <xf numFmtId="168" fontId="57" fillId="8" borderId="48" xfId="1" applyNumberFormat="1" applyFont="1" applyFill="1" applyBorder="1"/>
    <xf numFmtId="168" fontId="57" fillId="15" borderId="48" xfId="1" applyNumberFormat="1" applyFont="1" applyFill="1" applyBorder="1"/>
    <xf numFmtId="168" fontId="57" fillId="4" borderId="48" xfId="1" applyNumberFormat="1" applyFont="1" applyFill="1" applyBorder="1"/>
    <xf numFmtId="168" fontId="57" fillId="8" borderId="48" xfId="1" applyNumberFormat="1" applyFont="1" applyFill="1" applyBorder="1" applyProtection="1">
      <protection locked="0"/>
    </xf>
    <xf numFmtId="0" fontId="27" fillId="0" borderId="48" xfId="0" applyFont="1" applyBorder="1" applyAlignment="1">
      <alignment horizontal="center"/>
    </xf>
    <xf numFmtId="0" fontId="27" fillId="0" borderId="36" xfId="0" applyFont="1" applyBorder="1"/>
    <xf numFmtId="168" fontId="57" fillId="0" borderId="48" xfId="1" applyNumberFormat="1" applyFont="1" applyFill="1" applyBorder="1"/>
    <xf numFmtId="0" fontId="27" fillId="0" borderId="37" xfId="0" applyFont="1" applyBorder="1"/>
    <xf numFmtId="168" fontId="57" fillId="0" borderId="48" xfId="1" applyNumberFormat="1" applyFont="1" applyFill="1" applyBorder="1" applyProtection="1">
      <protection locked="0"/>
    </xf>
    <xf numFmtId="168" fontId="57" fillId="17" borderId="48" xfId="1" applyNumberFormat="1" applyFont="1" applyFill="1" applyBorder="1" applyProtection="1">
      <protection locked="0"/>
    </xf>
    <xf numFmtId="168" fontId="57" fillId="4" borderId="48" xfId="1" applyNumberFormat="1" applyFont="1" applyFill="1" applyBorder="1" applyProtection="1">
      <protection locked="0"/>
    </xf>
    <xf numFmtId="0" fontId="27" fillId="4" borderId="24" xfId="0" applyFont="1" applyFill="1" applyBorder="1" applyAlignment="1">
      <alignment horizontal="center"/>
    </xf>
    <xf numFmtId="0" fontId="27" fillId="4" borderId="18" xfId="0" applyFont="1" applyFill="1" applyBorder="1" applyAlignment="1">
      <alignment horizontal="left"/>
    </xf>
    <xf numFmtId="0" fontId="27" fillId="0" borderId="33" xfId="0" applyFont="1" applyBorder="1"/>
    <xf numFmtId="0" fontId="27" fillId="0" borderId="33" xfId="0" applyFont="1" applyBorder="1" applyProtection="1">
      <protection locked="0"/>
    </xf>
    <xf numFmtId="0" fontId="27" fillId="0" borderId="3" xfId="0" applyFont="1" applyBorder="1" applyProtection="1">
      <protection locked="0"/>
    </xf>
    <xf numFmtId="0" fontId="27" fillId="2" borderId="50" xfId="0" applyFont="1" applyFill="1" applyBorder="1" applyAlignment="1">
      <alignment horizontal="center"/>
    </xf>
    <xf numFmtId="0" fontId="27" fillId="2" borderId="66" xfId="0" applyFont="1" applyFill="1" applyBorder="1" applyAlignment="1">
      <alignment horizontal="left"/>
    </xf>
    <xf numFmtId="0" fontId="27" fillId="0" borderId="42" xfId="0" applyFont="1" applyBorder="1"/>
    <xf numFmtId="0" fontId="27" fillId="0" borderId="42" xfId="0" applyFont="1" applyBorder="1" applyProtection="1">
      <protection locked="0"/>
    </xf>
    <xf numFmtId="0" fontId="27" fillId="0" borderId="67" xfId="0" applyFont="1" applyBorder="1" applyProtection="1">
      <protection locked="0"/>
    </xf>
    <xf numFmtId="168" fontId="57" fillId="4" borderId="50" xfId="1" applyNumberFormat="1" applyFont="1" applyFill="1" applyBorder="1" applyProtection="1">
      <protection locked="0"/>
    </xf>
    <xf numFmtId="0" fontId="29" fillId="5" borderId="38" xfId="0" applyFont="1" applyFill="1" applyBorder="1" applyProtection="1">
      <protection locked="0"/>
    </xf>
    <xf numFmtId="0" fontId="29" fillId="5" borderId="30" xfId="0" applyFont="1" applyFill="1" applyBorder="1" applyProtection="1">
      <protection locked="0"/>
    </xf>
    <xf numFmtId="0" fontId="29" fillId="5" borderId="10" xfId="0" applyFont="1" applyFill="1" applyBorder="1" applyProtection="1">
      <protection locked="0"/>
    </xf>
    <xf numFmtId="0" fontId="28" fillId="5" borderId="10" xfId="0" applyFont="1" applyFill="1" applyBorder="1" applyProtection="1">
      <protection locked="0"/>
    </xf>
    <xf numFmtId="168" fontId="29" fillId="5" borderId="38" xfId="1" applyNumberFormat="1" applyFont="1" applyFill="1" applyBorder="1"/>
    <xf numFmtId="0" fontId="29" fillId="4" borderId="0" xfId="0" applyFont="1" applyFill="1" applyBorder="1" applyProtection="1">
      <protection locked="0"/>
    </xf>
    <xf numFmtId="0" fontId="28" fillId="4" borderId="0" xfId="0" applyFont="1" applyFill="1" applyBorder="1" applyProtection="1">
      <protection locked="0"/>
    </xf>
    <xf numFmtId="168" fontId="29" fillId="4" borderId="0" xfId="1" applyNumberFormat="1" applyFont="1" applyFill="1" applyBorder="1"/>
    <xf numFmtId="0" fontId="29" fillId="5" borderId="25" xfId="0" applyFont="1" applyFill="1" applyBorder="1" applyProtection="1">
      <protection locked="0"/>
    </xf>
    <xf numFmtId="0" fontId="29" fillId="5" borderId="7" xfId="0" applyFont="1" applyFill="1" applyBorder="1" applyProtection="1">
      <protection locked="0"/>
    </xf>
    <xf numFmtId="0" fontId="29" fillId="5" borderId="6" xfId="0" applyFont="1" applyFill="1" applyBorder="1" applyProtection="1">
      <protection locked="0"/>
    </xf>
    <xf numFmtId="0" fontId="28" fillId="5" borderId="6" xfId="0" applyFont="1" applyFill="1" applyBorder="1" applyProtection="1">
      <protection locked="0"/>
    </xf>
    <xf numFmtId="0" fontId="27" fillId="4" borderId="47" xfId="0" applyFont="1" applyFill="1" applyBorder="1" applyAlignment="1" applyProtection="1">
      <alignment horizontal="center"/>
      <protection locked="0"/>
    </xf>
    <xf numFmtId="0" fontId="27" fillId="4" borderId="51" xfId="0" applyFont="1" applyFill="1" applyBorder="1" applyProtection="1">
      <protection locked="0"/>
    </xf>
    <xf numFmtId="0" fontId="29" fillId="4" borderId="45" xfId="0" applyFont="1" applyFill="1" applyBorder="1" applyProtection="1">
      <protection locked="0"/>
    </xf>
    <xf numFmtId="0" fontId="28" fillId="4" borderId="46" xfId="0" applyFont="1" applyFill="1" applyBorder="1" applyProtection="1">
      <protection locked="0"/>
    </xf>
    <xf numFmtId="168" fontId="28" fillId="4" borderId="47" xfId="1" applyNumberFormat="1" applyFont="1" applyFill="1" applyBorder="1"/>
    <xf numFmtId="0" fontId="27" fillId="4" borderId="48" xfId="0" applyFont="1" applyFill="1" applyBorder="1" applyAlignment="1" applyProtection="1">
      <alignment horizontal="center"/>
      <protection locked="0"/>
    </xf>
    <xf numFmtId="0" fontId="27" fillId="4" borderId="36" xfId="0" applyFont="1" applyFill="1" applyBorder="1" applyProtection="1">
      <protection locked="0"/>
    </xf>
    <xf numFmtId="0" fontId="29" fillId="4" borderId="37" xfId="0" applyFont="1" applyFill="1" applyBorder="1" applyProtection="1">
      <protection locked="0"/>
    </xf>
    <xf numFmtId="0" fontId="28" fillId="4" borderId="34" xfId="0" applyFont="1" applyFill="1" applyBorder="1" applyProtection="1">
      <protection locked="0"/>
    </xf>
    <xf numFmtId="168" fontId="28" fillId="4" borderId="48" xfId="1" applyNumberFormat="1" applyFont="1" applyFill="1" applyBorder="1"/>
    <xf numFmtId="0" fontId="27" fillId="4" borderId="53" xfId="0" applyFont="1" applyFill="1" applyBorder="1" applyAlignment="1" applyProtection="1">
      <alignment horizontal="center"/>
      <protection locked="0"/>
    </xf>
    <xf numFmtId="0" fontId="27" fillId="4" borderId="9" xfId="0" applyFont="1" applyFill="1" applyBorder="1" applyProtection="1">
      <protection locked="0"/>
    </xf>
    <xf numFmtId="0" fontId="29" fillId="4" borderId="33" xfId="0" applyFont="1" applyFill="1" applyBorder="1" applyProtection="1">
      <protection locked="0"/>
    </xf>
    <xf numFmtId="0" fontId="28" fillId="4" borderId="3" xfId="0" applyFont="1" applyFill="1" applyBorder="1" applyProtection="1">
      <protection locked="0"/>
    </xf>
    <xf numFmtId="168" fontId="28" fillId="4" borderId="50" xfId="1" applyNumberFormat="1" applyFont="1" applyFill="1" applyBorder="1"/>
    <xf numFmtId="168" fontId="29" fillId="5" borderId="31" xfId="1" applyNumberFormat="1" applyFont="1" applyFill="1" applyBorder="1"/>
    <xf numFmtId="0" fontId="28" fillId="2" borderId="23" xfId="0" applyFont="1" applyFill="1" applyBorder="1" applyAlignment="1">
      <alignment horizontal="center"/>
    </xf>
    <xf numFmtId="0" fontId="28" fillId="2" borderId="0" xfId="0" quotePrefix="1" applyFont="1" applyFill="1" applyAlignment="1">
      <alignment horizontal="left"/>
    </xf>
    <xf numFmtId="168" fontId="28" fillId="0" borderId="23" xfId="1" applyNumberFormat="1" applyFont="1" applyBorder="1" applyProtection="1">
      <protection locked="0"/>
    </xf>
    <xf numFmtId="168" fontId="29" fillId="5" borderId="39" xfId="1" applyNumberFormat="1" applyFont="1" applyFill="1" applyBorder="1"/>
    <xf numFmtId="0" fontId="27" fillId="2" borderId="47" xfId="0" applyFont="1" applyFill="1" applyBorder="1" applyAlignment="1">
      <alignment horizontal="center"/>
    </xf>
    <xf numFmtId="0" fontId="27" fillId="2" borderId="51" xfId="0" applyFont="1" applyFill="1" applyBorder="1" applyAlignment="1">
      <alignment horizontal="left"/>
    </xf>
    <xf numFmtId="0" fontId="27" fillId="0" borderId="45" xfId="0" applyFont="1" applyBorder="1"/>
    <xf numFmtId="168" fontId="27" fillId="0" borderId="47" xfId="1" applyNumberFormat="1" applyFont="1" applyBorder="1" applyProtection="1">
      <protection locked="0"/>
    </xf>
    <xf numFmtId="168" fontId="27" fillId="0" borderId="48" xfId="1" applyNumberFormat="1" applyFont="1" applyBorder="1" applyProtection="1">
      <protection locked="0"/>
    </xf>
    <xf numFmtId="0" fontId="27" fillId="0" borderId="36" xfId="0" applyFont="1" applyBorder="1" applyAlignment="1">
      <alignment horizontal="left"/>
    </xf>
    <xf numFmtId="0" fontId="27" fillId="0" borderId="34" xfId="0" applyFont="1" applyBorder="1"/>
    <xf numFmtId="168" fontId="27" fillId="0" borderId="50" xfId="1" applyNumberFormat="1" applyFont="1" applyBorder="1" applyProtection="1">
      <protection locked="0"/>
    </xf>
    <xf numFmtId="168" fontId="28" fillId="0" borderId="23" xfId="1" applyNumberFormat="1" applyFont="1" applyBorder="1"/>
    <xf numFmtId="168" fontId="29" fillId="5" borderId="25" xfId="1" applyNumberFormat="1" applyFont="1" applyFill="1" applyBorder="1"/>
    <xf numFmtId="0" fontId="27" fillId="2" borderId="71" xfId="0" applyFont="1" applyFill="1" applyBorder="1" applyAlignment="1">
      <alignment horizontal="center"/>
    </xf>
    <xf numFmtId="0" fontId="27" fillId="0" borderId="75" xfId="0" applyFont="1" applyBorder="1" applyProtection="1">
      <protection locked="0"/>
    </xf>
    <xf numFmtId="0" fontId="27" fillId="2" borderId="40" xfId="0" applyFont="1" applyFill="1" applyBorder="1" applyAlignment="1">
      <alignment horizontal="left"/>
    </xf>
    <xf numFmtId="0" fontId="27" fillId="0" borderId="41" xfId="0" applyFont="1" applyBorder="1" applyProtection="1">
      <protection locked="0"/>
    </xf>
    <xf numFmtId="0" fontId="27" fillId="2" borderId="70" xfId="0" applyFont="1" applyFill="1" applyBorder="1" applyAlignment="1">
      <alignment horizontal="center"/>
    </xf>
    <xf numFmtId="0" fontId="27" fillId="2" borderId="76" xfId="0" applyFont="1" applyFill="1" applyBorder="1" applyAlignment="1">
      <alignment horizontal="left"/>
    </xf>
    <xf numFmtId="0" fontId="27" fillId="0" borderId="43" xfId="0" applyFont="1" applyBorder="1" applyProtection="1">
      <protection locked="0"/>
    </xf>
    <xf numFmtId="0" fontId="29" fillId="4" borderId="23" xfId="0" applyFont="1" applyFill="1" applyBorder="1" applyProtection="1">
      <protection locked="0"/>
    </xf>
    <xf numFmtId="0" fontId="29" fillId="4" borderId="0" xfId="0" applyFont="1" applyFill="1" applyProtection="1">
      <protection locked="0"/>
    </xf>
    <xf numFmtId="0" fontId="28" fillId="4" borderId="0" xfId="0" applyFont="1" applyFill="1" applyProtection="1">
      <protection locked="0"/>
    </xf>
    <xf numFmtId="168" fontId="29" fillId="4" borderId="23" xfId="1" applyNumberFormat="1" applyFont="1" applyFill="1" applyBorder="1"/>
    <xf numFmtId="0" fontId="27" fillId="0" borderId="68" xfId="0" applyFont="1" applyBorder="1"/>
    <xf numFmtId="0" fontId="27" fillId="0" borderId="69" xfId="0" applyFont="1" applyBorder="1" applyProtection="1">
      <protection locked="0"/>
    </xf>
    <xf numFmtId="168" fontId="27" fillId="0" borderId="69" xfId="1" applyNumberFormat="1" applyFont="1" applyBorder="1" applyProtection="1">
      <protection locked="0"/>
    </xf>
    <xf numFmtId="0" fontId="27" fillId="2" borderId="65" xfId="0" applyFont="1" applyFill="1" applyBorder="1" applyAlignment="1">
      <alignment horizontal="center"/>
    </xf>
    <xf numFmtId="0" fontId="27" fillId="2" borderId="74" xfId="0" applyFont="1" applyFill="1" applyBorder="1" applyAlignment="1">
      <alignment horizontal="left"/>
    </xf>
    <xf numFmtId="168" fontId="57" fillId="0" borderId="73" xfId="1" applyNumberFormat="1" applyFont="1" applyBorder="1"/>
    <xf numFmtId="168" fontId="57" fillId="0" borderId="72" xfId="1" applyNumberFormat="1" applyFont="1" applyBorder="1"/>
    <xf numFmtId="168" fontId="27" fillId="8" borderId="72" xfId="1" applyNumberFormat="1" applyFont="1" applyFill="1" applyBorder="1"/>
    <xf numFmtId="168" fontId="57" fillId="8" borderId="73" xfId="1" applyNumberFormat="1" applyFont="1" applyFill="1" applyBorder="1"/>
    <xf numFmtId="168" fontId="57" fillId="0" borderId="14" xfId="1" applyNumberFormat="1" applyFont="1" applyBorder="1"/>
    <xf numFmtId="168" fontId="57" fillId="0" borderId="77" xfId="1" applyNumberFormat="1" applyFont="1" applyBorder="1"/>
    <xf numFmtId="168" fontId="57" fillId="8" borderId="72" xfId="1" applyNumberFormat="1" applyFont="1" applyFill="1" applyBorder="1"/>
    <xf numFmtId="168" fontId="57" fillId="0" borderId="78" xfId="1" applyNumberFormat="1" applyFont="1" applyBorder="1"/>
    <xf numFmtId="0" fontId="29" fillId="6" borderId="7" xfId="0" applyFont="1" applyFill="1" applyBorder="1" applyProtection="1">
      <protection locked="0"/>
    </xf>
    <xf numFmtId="0" fontId="29" fillId="6" borderId="10" xfId="0" applyFont="1" applyFill="1" applyBorder="1" applyProtection="1">
      <protection locked="0"/>
    </xf>
    <xf numFmtId="0" fontId="29" fillId="6" borderId="31" xfId="0" applyFont="1" applyFill="1" applyBorder="1" applyProtection="1">
      <protection locked="0"/>
    </xf>
    <xf numFmtId="168" fontId="29" fillId="6" borderId="25" xfId="1" applyNumberFormat="1" applyFont="1" applyFill="1" applyBorder="1" applyProtection="1">
      <protection locked="0"/>
    </xf>
    <xf numFmtId="0" fontId="29" fillId="6" borderId="11" xfId="0" applyFont="1" applyFill="1" applyBorder="1" applyProtection="1">
      <protection locked="0"/>
    </xf>
    <xf numFmtId="168" fontId="29" fillId="6" borderId="5" xfId="1" applyNumberFormat="1" applyFont="1" applyFill="1" applyBorder="1" applyProtection="1">
      <protection locked="0"/>
    </xf>
    <xf numFmtId="0" fontId="60" fillId="2" borderId="58" xfId="0" applyFont="1" applyFill="1" applyBorder="1" applyAlignment="1">
      <alignment horizontal="center"/>
    </xf>
    <xf numFmtId="168" fontId="27" fillId="0" borderId="79" xfId="1" applyNumberFormat="1" applyFont="1" applyBorder="1" applyAlignment="1">
      <alignment horizontal="right"/>
    </xf>
    <xf numFmtId="168" fontId="27" fillId="0" borderId="73" xfId="1" applyNumberFormat="1" applyFont="1" applyBorder="1" applyAlignment="1">
      <alignment horizontal="right"/>
    </xf>
    <xf numFmtId="168" fontId="27" fillId="0" borderId="72" xfId="1" applyNumberFormat="1" applyFont="1" applyBorder="1" applyAlignment="1">
      <alignment horizontal="right"/>
    </xf>
    <xf numFmtId="0" fontId="27" fillId="0" borderId="71" xfId="0" applyFont="1" applyBorder="1" applyAlignment="1">
      <alignment horizontal="center"/>
    </xf>
    <xf numFmtId="0" fontId="27" fillId="0" borderId="40" xfId="0" applyFont="1" applyBorder="1"/>
    <xf numFmtId="0" fontId="27" fillId="0" borderId="40" xfId="0" applyFont="1" applyBorder="1" applyAlignment="1">
      <alignment horizontal="left"/>
    </xf>
    <xf numFmtId="168" fontId="27" fillId="8" borderId="73" xfId="1" applyNumberFormat="1" applyFont="1" applyFill="1" applyBorder="1" applyAlignment="1">
      <alignment horizontal="right"/>
    </xf>
    <xf numFmtId="168" fontId="27" fillId="8" borderId="24" xfId="1" applyNumberFormat="1" applyFont="1" applyFill="1" applyBorder="1" applyAlignment="1">
      <alignment horizontal="right"/>
    </xf>
    <xf numFmtId="168" fontId="57" fillId="0" borderId="80" xfId="1" applyNumberFormat="1" applyFont="1" applyBorder="1"/>
    <xf numFmtId="0" fontId="29" fillId="4" borderId="69" xfId="0" applyFont="1" applyFill="1" applyBorder="1" applyProtection="1">
      <protection locked="0"/>
    </xf>
    <xf numFmtId="168" fontId="29" fillId="4" borderId="37" xfId="0" applyNumberFormat="1" applyFont="1" applyFill="1" applyBorder="1" applyProtection="1">
      <protection locked="0"/>
    </xf>
    <xf numFmtId="0" fontId="29" fillId="6" borderId="12" xfId="0" applyFont="1" applyFill="1" applyBorder="1" applyProtection="1">
      <protection locked="0"/>
    </xf>
    <xf numFmtId="168" fontId="29" fillId="6" borderId="31" xfId="1" applyNumberFormat="1" applyFont="1" applyFill="1" applyBorder="1" applyProtection="1">
      <protection locked="0"/>
    </xf>
    <xf numFmtId="168" fontId="27" fillId="0" borderId="72" xfId="1" applyNumberFormat="1" applyFont="1" applyBorder="1" applyProtection="1">
      <protection locked="0"/>
    </xf>
    <xf numFmtId="168" fontId="27" fillId="8" borderId="73" xfId="1" applyNumberFormat="1" applyFont="1" applyFill="1" applyBorder="1" applyProtection="1">
      <protection locked="0"/>
    </xf>
    <xf numFmtId="168" fontId="27" fillId="0" borderId="73" xfId="1" applyNumberFormat="1" applyFont="1" applyBorder="1" applyProtection="1">
      <protection locked="0"/>
    </xf>
    <xf numFmtId="168" fontId="27" fillId="8" borderId="72" xfId="1" applyNumberFormat="1" applyFont="1" applyFill="1" applyBorder="1" applyProtection="1">
      <protection locked="0"/>
    </xf>
    <xf numFmtId="0" fontId="27" fillId="2" borderId="81" xfId="0" applyFont="1" applyFill="1" applyBorder="1" applyAlignment="1">
      <alignment horizontal="center"/>
    </xf>
    <xf numFmtId="168" fontId="27" fillId="8" borderId="78" xfId="1" applyNumberFormat="1" applyFont="1" applyFill="1" applyBorder="1" applyProtection="1">
      <protection locked="0"/>
    </xf>
    <xf numFmtId="168" fontId="27" fillId="0" borderId="72" xfId="1" applyNumberFormat="1" applyFont="1" applyBorder="1"/>
    <xf numFmtId="168" fontId="27" fillId="8" borderId="73" xfId="1" applyNumberFormat="1" applyFont="1" applyFill="1" applyBorder="1"/>
    <xf numFmtId="168" fontId="27" fillId="0" borderId="73" xfId="1" applyNumberFormat="1" applyFont="1" applyBorder="1"/>
    <xf numFmtId="0" fontId="27" fillId="0" borderId="41" xfId="0" applyFont="1" applyBorder="1"/>
    <xf numFmtId="0" fontId="27" fillId="0" borderId="43" xfId="0" applyFont="1" applyBorder="1"/>
    <xf numFmtId="0" fontId="27" fillId="0" borderId="75" xfId="0" applyFont="1" applyBorder="1"/>
    <xf numFmtId="0" fontId="28" fillId="0" borderId="23" xfId="0" applyFont="1" applyBorder="1" applyAlignment="1">
      <alignment horizontal="center"/>
    </xf>
    <xf numFmtId="0" fontId="48" fillId="0" borderId="0" xfId="0" applyFont="1" applyAlignment="1">
      <alignment horizontal="left"/>
    </xf>
    <xf numFmtId="0" fontId="29" fillId="7" borderId="7" xfId="0" applyFont="1" applyFill="1" applyBorder="1" applyProtection="1">
      <protection locked="0"/>
    </xf>
    <xf numFmtId="0" fontId="29" fillId="7" borderId="6" xfId="0" applyFont="1" applyFill="1" applyBorder="1" applyProtection="1">
      <protection locked="0"/>
    </xf>
    <xf numFmtId="168" fontId="29" fillId="7" borderId="25" xfId="1" applyNumberFormat="1" applyFont="1" applyFill="1" applyBorder="1" applyProtection="1">
      <protection locked="0"/>
    </xf>
    <xf numFmtId="0" fontId="29" fillId="6" borderId="6" xfId="0" applyFont="1" applyFill="1" applyBorder="1" applyProtection="1">
      <protection locked="0"/>
    </xf>
    <xf numFmtId="0" fontId="28" fillId="0" borderId="0" xfId="0" quotePrefix="1" applyFont="1" applyAlignment="1">
      <alignment horizontal="left"/>
    </xf>
    <xf numFmtId="0" fontId="37" fillId="3" borderId="7" xfId="0" applyFont="1" applyFill="1" applyBorder="1" applyAlignment="1" applyProtection="1">
      <alignment horizontal="left"/>
      <protection locked="0"/>
    </xf>
    <xf numFmtId="0" fontId="28" fillId="3" borderId="6" xfId="0" applyFont="1" applyFill="1" applyBorder="1"/>
    <xf numFmtId="0" fontId="37" fillId="3" borderId="6" xfId="0" applyFont="1" applyFill="1" applyBorder="1" applyProtection="1">
      <protection locked="0"/>
    </xf>
    <xf numFmtId="168" fontId="37" fillId="3" borderId="25" xfId="1" applyNumberFormat="1" applyFont="1" applyFill="1" applyBorder="1" applyProtection="1">
      <protection locked="0"/>
    </xf>
    <xf numFmtId="0" fontId="61" fillId="0" borderId="29" xfId="0" applyFont="1" applyBorder="1"/>
    <xf numFmtId="0" fontId="61" fillId="0" borderId="11" xfId="0" applyFont="1" applyBorder="1"/>
    <xf numFmtId="0" fontId="61" fillId="0" borderId="12" xfId="0" applyFont="1" applyBorder="1"/>
    <xf numFmtId="0" fontId="61" fillId="0" borderId="13" xfId="0" applyFont="1" applyBorder="1"/>
    <xf numFmtId="0" fontId="61" fillId="0" borderId="14" xfId="0" applyFont="1" applyBorder="1"/>
    <xf numFmtId="0" fontId="28" fillId="0" borderId="14" xfId="0" applyFont="1" applyBorder="1"/>
    <xf numFmtId="0" fontId="61" fillId="0" borderId="30" xfId="0" applyFont="1" applyBorder="1"/>
    <xf numFmtId="0" fontId="61" fillId="0" borderId="10" xfId="0" applyFont="1" applyBorder="1"/>
    <xf numFmtId="0" fontId="61" fillId="0" borderId="31" xfId="0" applyFont="1" applyBorder="1"/>
    <xf numFmtId="0" fontId="61" fillId="0" borderId="7" xfId="0" applyFont="1" applyBorder="1" applyAlignment="1">
      <alignment horizontal="left"/>
    </xf>
    <xf numFmtId="0" fontId="61" fillId="0" borderId="6" xfId="0" applyFont="1" applyBorder="1"/>
    <xf numFmtId="0" fontId="61" fillId="0" borderId="5" xfId="0" applyFont="1" applyBorder="1"/>
    <xf numFmtId="0" fontId="61" fillId="0" borderId="25" xfId="0" applyFont="1" applyBorder="1" applyAlignment="1">
      <alignment vertical="center"/>
    </xf>
    <xf numFmtId="0" fontId="62" fillId="0" borderId="82" xfId="0" applyFont="1" applyBorder="1"/>
    <xf numFmtId="0" fontId="28" fillId="0" borderId="83" xfId="0" applyFont="1" applyBorder="1"/>
    <xf numFmtId="0" fontId="61" fillId="0" borderId="29" xfId="0" applyFont="1" applyBorder="1" applyAlignment="1">
      <alignment horizontal="left"/>
    </xf>
    <xf numFmtId="0" fontId="61" fillId="0" borderId="11" xfId="0" applyFont="1" applyBorder="1" applyAlignment="1">
      <alignment horizontal="left" vertical="center"/>
    </xf>
    <xf numFmtId="0" fontId="61" fillId="0" borderId="12" xfId="0" applyFont="1" applyBorder="1" applyAlignment="1">
      <alignment horizontal="left" vertical="center"/>
    </xf>
    <xf numFmtId="0" fontId="61" fillId="0" borderId="30" xfId="0" applyFont="1" applyBorder="1" applyAlignment="1">
      <alignment horizontal="left"/>
    </xf>
    <xf numFmtId="0" fontId="61" fillId="0" borderId="10" xfId="0" applyFont="1" applyBorder="1" applyAlignment="1">
      <alignment horizontal="left"/>
    </xf>
    <xf numFmtId="0" fontId="61" fillId="0" borderId="31" xfId="0" applyFont="1" applyBorder="1" applyAlignment="1">
      <alignment horizontal="left"/>
    </xf>
    <xf numFmtId="0" fontId="63" fillId="0" borderId="0" xfId="0" applyFont="1"/>
    <xf numFmtId="0" fontId="1" fillId="0" borderId="37" xfId="0" applyFont="1" applyBorder="1"/>
    <xf numFmtId="0" fontId="1" fillId="0" borderId="37" xfId="0" applyFont="1" applyBorder="1" applyAlignment="1">
      <alignment horizontal="left"/>
    </xf>
    <xf numFmtId="0" fontId="31" fillId="21" borderId="29" xfId="0" applyFont="1" applyFill="1" applyBorder="1"/>
    <xf numFmtId="0" fontId="31" fillId="21" borderId="11" xfId="0" applyFont="1" applyFill="1" applyBorder="1" applyAlignment="1">
      <alignment horizontal="left"/>
    </xf>
    <xf numFmtId="0" fontId="31" fillId="21" borderId="11" xfId="0" applyFont="1" applyFill="1" applyBorder="1"/>
    <xf numFmtId="0" fontId="31" fillId="21" borderId="30" xfId="0" applyFont="1" applyFill="1" applyBorder="1"/>
    <xf numFmtId="0" fontId="31" fillId="21" borderId="10" xfId="0" applyFont="1" applyFill="1" applyBorder="1" applyAlignment="1">
      <alignment horizontal="left"/>
    </xf>
    <xf numFmtId="0" fontId="31" fillId="21" borderId="10" xfId="0" applyFont="1" applyFill="1" applyBorder="1"/>
    <xf numFmtId="0" fontId="1" fillId="0" borderId="34" xfId="0" applyFont="1" applyBorder="1" applyAlignment="1">
      <alignment horizontal="left"/>
    </xf>
    <xf numFmtId="0" fontId="31" fillId="21" borderId="25" xfId="0" applyFont="1" applyFill="1" applyBorder="1" applyAlignment="1">
      <alignment horizontal="center"/>
    </xf>
    <xf numFmtId="0" fontId="31" fillId="0" borderId="23" xfId="0" applyFont="1" applyBorder="1" applyAlignment="1">
      <alignment horizontal="center"/>
    </xf>
    <xf numFmtId="0" fontId="1" fillId="0" borderId="48" xfId="0" applyFont="1" applyBorder="1"/>
    <xf numFmtId="0" fontId="31" fillId="21" borderId="38" xfId="0" applyFont="1" applyFill="1" applyBorder="1"/>
    <xf numFmtId="0" fontId="1" fillId="0" borderId="23" xfId="0" applyFont="1" applyBorder="1"/>
    <xf numFmtId="0" fontId="31" fillId="21" borderId="39" xfId="0" applyFont="1" applyFill="1" applyBorder="1"/>
    <xf numFmtId="0" fontId="31" fillId="0" borderId="23" xfId="0" applyFont="1" applyBorder="1"/>
    <xf numFmtId="0" fontId="31" fillId="21" borderId="25" xfId="0" applyFont="1" applyFill="1" applyBorder="1"/>
    <xf numFmtId="0" fontId="0" fillId="0" borderId="38" xfId="0" applyBorder="1"/>
    <xf numFmtId="0" fontId="10" fillId="0" borderId="0" xfId="0" applyFont="1"/>
    <xf numFmtId="0" fontId="27" fillId="2" borderId="55" xfId="0" applyFont="1" applyFill="1" applyBorder="1" applyAlignment="1">
      <alignment horizontal="left"/>
    </xf>
    <xf numFmtId="0" fontId="27" fillId="0" borderId="16" xfId="0" applyFont="1" applyBorder="1"/>
    <xf numFmtId="0" fontId="27" fillId="0" borderId="16" xfId="0" applyFont="1" applyBorder="1" applyProtection="1">
      <protection locked="0"/>
    </xf>
    <xf numFmtId="0" fontId="27" fillId="0" borderId="27" xfId="0" applyFont="1" applyBorder="1" applyProtection="1">
      <protection locked="0"/>
    </xf>
    <xf numFmtId="0" fontId="27" fillId="0" borderId="19" xfId="0" applyFont="1" applyBorder="1" applyAlignment="1">
      <alignment horizontal="left"/>
    </xf>
    <xf numFmtId="0" fontId="27" fillId="0" borderId="19" xfId="0" applyFont="1" applyBorder="1"/>
    <xf numFmtId="0" fontId="27" fillId="0" borderId="27" xfId="0" applyFont="1" applyBorder="1"/>
    <xf numFmtId="0" fontId="27" fillId="0" borderId="15" xfId="0" applyFont="1" applyBorder="1" applyProtection="1">
      <protection locked="0"/>
    </xf>
    <xf numFmtId="0" fontId="27" fillId="0" borderId="26" xfId="0" applyFont="1" applyBorder="1" applyProtection="1">
      <protection locked="0"/>
    </xf>
    <xf numFmtId="0" fontId="58" fillId="2" borderId="19" xfId="0" applyFont="1" applyFill="1" applyBorder="1" applyAlignment="1">
      <alignment horizontal="left"/>
    </xf>
    <xf numFmtId="0" fontId="27" fillId="4" borderId="19" xfId="0" applyFont="1" applyFill="1" applyBorder="1" applyAlignment="1">
      <alignment horizontal="left"/>
    </xf>
    <xf numFmtId="0" fontId="27" fillId="0" borderId="17" xfId="0" applyFont="1" applyBorder="1" applyProtection="1">
      <protection locked="0"/>
    </xf>
    <xf numFmtId="0" fontId="27" fillId="0" borderId="28" xfId="0" applyFont="1" applyBorder="1" applyProtection="1">
      <protection locked="0"/>
    </xf>
    <xf numFmtId="0" fontId="27" fillId="0" borderId="63" xfId="0" applyFont="1" applyBorder="1" applyProtection="1">
      <protection locked="0"/>
    </xf>
    <xf numFmtId="0" fontId="27" fillId="0" borderId="64" xfId="0" applyFont="1" applyBorder="1" applyProtection="1">
      <protection locked="0"/>
    </xf>
    <xf numFmtId="0" fontId="27" fillId="2" borderId="18" xfId="0" applyFont="1" applyFill="1" applyBorder="1" applyAlignment="1">
      <alignment horizontal="left"/>
    </xf>
    <xf numFmtId="0" fontId="27" fillId="0" borderId="15" xfId="0" applyFont="1" applyBorder="1"/>
    <xf numFmtId="0" fontId="27" fillId="0" borderId="17" xfId="0" applyFont="1" applyBorder="1"/>
    <xf numFmtId="0" fontId="27" fillId="2" borderId="16" xfId="0" applyFont="1" applyFill="1" applyBorder="1" applyAlignment="1">
      <alignment horizontal="left"/>
    </xf>
    <xf numFmtId="0" fontId="27" fillId="2" borderId="54" xfId="0" applyFont="1" applyFill="1" applyBorder="1" applyAlignment="1">
      <alignment horizontal="left"/>
    </xf>
    <xf numFmtId="0" fontId="29" fillId="5" borderId="42" xfId="0" applyFont="1" applyFill="1" applyBorder="1" applyProtection="1">
      <protection locked="0"/>
    </xf>
    <xf numFmtId="0" fontId="28" fillId="5" borderId="42" xfId="0" applyFont="1" applyFill="1" applyBorder="1" applyProtection="1">
      <protection locked="0"/>
    </xf>
    <xf numFmtId="0" fontId="27" fillId="2" borderId="37" xfId="0" applyFont="1" applyFill="1" applyBorder="1" applyAlignment="1">
      <alignment horizontal="left"/>
    </xf>
    <xf numFmtId="0" fontId="29" fillId="6" borderId="37" xfId="0" applyFont="1" applyFill="1" applyBorder="1" applyProtection="1">
      <protection locked="0"/>
    </xf>
    <xf numFmtId="0" fontId="27" fillId="0" borderId="18" xfId="0" applyFont="1" applyBorder="1"/>
    <xf numFmtId="0" fontId="27" fillId="0" borderId="20" xfId="0" applyFont="1" applyBorder="1" applyAlignment="1">
      <alignment horizontal="left"/>
    </xf>
    <xf numFmtId="0" fontId="27" fillId="0" borderId="37" xfId="0" applyFont="1" applyBorder="1" applyAlignment="1">
      <alignment horizontal="left"/>
    </xf>
    <xf numFmtId="0" fontId="27" fillId="4" borderId="36" xfId="0" applyFont="1" applyFill="1" applyBorder="1" applyAlignment="1" applyProtection="1">
      <alignment horizontal="left"/>
      <protection locked="0"/>
    </xf>
    <xf numFmtId="0" fontId="27" fillId="4" borderId="37" xfId="0" applyFont="1" applyFill="1" applyBorder="1" applyAlignment="1" applyProtection="1">
      <alignment horizontal="center"/>
      <protection locked="0"/>
    </xf>
    <xf numFmtId="0" fontId="27" fillId="4" borderId="34" xfId="0" applyFont="1" applyFill="1" applyBorder="1" applyAlignment="1" applyProtection="1">
      <alignment horizontal="center"/>
      <protection locked="0"/>
    </xf>
    <xf numFmtId="0" fontId="27" fillId="2" borderId="9" xfId="0" applyFont="1" applyFill="1" applyBorder="1" applyAlignment="1">
      <alignment horizontal="left"/>
    </xf>
    <xf numFmtId="0" fontId="29" fillId="6" borderId="44" xfId="0" applyFont="1" applyFill="1" applyBorder="1" applyProtection="1">
      <protection locked="0"/>
    </xf>
    <xf numFmtId="0" fontId="27" fillId="0" borderId="56" xfId="0" applyFont="1" applyBorder="1"/>
    <xf numFmtId="0" fontId="27" fillId="0" borderId="56" xfId="0" applyFont="1" applyBorder="1" applyProtection="1">
      <protection locked="0"/>
    </xf>
    <xf numFmtId="0" fontId="27" fillId="0" borderId="57" xfId="0" applyFont="1" applyBorder="1" applyProtection="1">
      <protection locked="0"/>
    </xf>
    <xf numFmtId="0" fontId="27" fillId="9" borderId="24" xfId="0" applyFont="1" applyFill="1" applyBorder="1" applyAlignment="1">
      <alignment horizontal="center"/>
    </xf>
    <xf numFmtId="0" fontId="16" fillId="9" borderId="25" xfId="0" applyFont="1" applyFill="1" applyBorder="1" applyAlignment="1">
      <alignment horizontal="center"/>
    </xf>
    <xf numFmtId="0" fontId="16" fillId="9" borderId="30" xfId="0" applyFont="1" applyFill="1" applyBorder="1" applyAlignment="1">
      <alignment horizontal="center"/>
    </xf>
    <xf numFmtId="0" fontId="16" fillId="9" borderId="31" xfId="0" applyFont="1" applyFill="1" applyBorder="1" applyAlignment="1">
      <alignment horizontal="center"/>
    </xf>
    <xf numFmtId="0" fontId="37" fillId="9" borderId="25" xfId="0" applyFont="1" applyFill="1" applyBorder="1" applyAlignment="1">
      <alignment horizontal="center"/>
    </xf>
    <xf numFmtId="0" fontId="65" fillId="0" borderId="0" xfId="6"/>
    <xf numFmtId="0" fontId="29" fillId="4" borderId="6" xfId="0" applyFont="1" applyFill="1" applyBorder="1" applyProtection="1">
      <protection locked="0"/>
    </xf>
    <xf numFmtId="0" fontId="27" fillId="0" borderId="84" xfId="0" applyFont="1" applyBorder="1" applyProtection="1">
      <protection locked="0"/>
    </xf>
    <xf numFmtId="0" fontId="27" fillId="0" borderId="44" xfId="0" applyFont="1" applyBorder="1"/>
    <xf numFmtId="0" fontId="27" fillId="0" borderId="44" xfId="0" applyFont="1" applyBorder="1" applyProtection="1">
      <protection locked="0"/>
    </xf>
    <xf numFmtId="0" fontId="56" fillId="6" borderId="25" xfId="0" applyFont="1" applyFill="1" applyBorder="1" applyAlignment="1">
      <alignment horizontal="left"/>
    </xf>
    <xf numFmtId="0" fontId="27" fillId="6" borderId="25" xfId="0" applyFont="1" applyFill="1" applyBorder="1" applyProtection="1">
      <protection locked="0"/>
    </xf>
    <xf numFmtId="0" fontId="22" fillId="0" borderId="41" xfId="0" applyFont="1" applyBorder="1" applyAlignment="1">
      <alignment horizontal="center"/>
    </xf>
    <xf numFmtId="0" fontId="27" fillId="2" borderId="85" xfId="0" applyFont="1" applyFill="1" applyBorder="1" applyAlignment="1">
      <alignment horizontal="left"/>
    </xf>
    <xf numFmtId="0" fontId="25" fillId="0" borderId="0" xfId="0" applyFont="1" applyAlignment="1">
      <alignment horizontal="center"/>
    </xf>
    <xf numFmtId="0" fontId="3" fillId="8" borderId="0" xfId="3" applyFont="1" applyFill="1" applyBorder="1" applyAlignment="1">
      <alignment horizontal="center"/>
    </xf>
    <xf numFmtId="0" fontId="42" fillId="0" borderId="0" xfId="0" applyFont="1" applyAlignment="1">
      <alignment horizontal="center"/>
    </xf>
    <xf numFmtId="0" fontId="39" fillId="0" borderId="0" xfId="0" applyFont="1" applyAlignment="1">
      <alignment horizontal="center"/>
    </xf>
    <xf numFmtId="0" fontId="29" fillId="6" borderId="7" xfId="0" applyFont="1" applyFill="1" applyBorder="1" applyAlignment="1" applyProtection="1">
      <alignment horizontal="left"/>
      <protection locked="0"/>
    </xf>
    <xf numFmtId="0" fontId="29" fillId="6" borderId="10" xfId="0" applyFont="1" applyFill="1" applyBorder="1" applyAlignment="1" applyProtection="1">
      <alignment horizontal="left"/>
      <protection locked="0"/>
    </xf>
    <xf numFmtId="0" fontId="29" fillId="6" borderId="31" xfId="0" applyFont="1" applyFill="1" applyBorder="1" applyAlignment="1" applyProtection="1">
      <alignment horizontal="left"/>
      <protection locked="0"/>
    </xf>
    <xf numFmtId="0" fontId="23" fillId="3" borderId="29" xfId="0" applyFont="1" applyFill="1" applyBorder="1" applyAlignment="1">
      <alignment horizontal="center"/>
    </xf>
    <xf numFmtId="0" fontId="23" fillId="3" borderId="11" xfId="0" applyFont="1" applyFill="1" applyBorder="1" applyAlignment="1">
      <alignment horizontal="center"/>
    </xf>
    <xf numFmtId="0" fontId="23" fillId="3" borderId="12" xfId="0" applyFont="1" applyFill="1" applyBorder="1" applyAlignment="1">
      <alignment horizontal="center"/>
    </xf>
    <xf numFmtId="0" fontId="19" fillId="3" borderId="7" xfId="0" applyFont="1" applyFill="1" applyBorder="1" applyAlignment="1" applyProtection="1">
      <alignment horizontal="center"/>
      <protection locked="0"/>
    </xf>
    <xf numFmtId="0" fontId="19" fillId="3" borderId="6" xfId="0" applyFont="1" applyFill="1" applyBorder="1" applyAlignment="1" applyProtection="1">
      <alignment horizontal="center"/>
      <protection locked="0"/>
    </xf>
    <xf numFmtId="0" fontId="19" fillId="3" borderId="5" xfId="0" applyFont="1" applyFill="1" applyBorder="1" applyAlignment="1" applyProtection="1">
      <alignment horizontal="center"/>
      <protection locked="0"/>
    </xf>
    <xf numFmtId="0" fontId="29" fillId="5" borderId="7" xfId="0" applyFont="1" applyFill="1" applyBorder="1" applyAlignment="1" applyProtection="1">
      <alignment horizontal="left"/>
      <protection locked="0"/>
    </xf>
    <xf numFmtId="0" fontId="29" fillId="5" borderId="6" xfId="0" applyFont="1" applyFill="1" applyBorder="1" applyAlignment="1" applyProtection="1">
      <alignment horizontal="left"/>
      <protection locked="0"/>
    </xf>
    <xf numFmtId="0" fontId="29" fillId="5" borderId="5" xfId="0" applyFont="1" applyFill="1" applyBorder="1" applyAlignment="1" applyProtection="1">
      <alignment horizontal="left"/>
      <protection locked="0"/>
    </xf>
    <xf numFmtId="0" fontId="56" fillId="6" borderId="7" xfId="0" applyFont="1" applyFill="1" applyBorder="1" applyAlignment="1">
      <alignment horizontal="center"/>
    </xf>
    <xf numFmtId="0" fontId="56" fillId="6" borderId="6" xfId="0" applyFont="1" applyFill="1" applyBorder="1" applyAlignment="1">
      <alignment horizontal="center"/>
    </xf>
    <xf numFmtId="0" fontId="56" fillId="6" borderId="5" xfId="0" applyFont="1" applyFill="1" applyBorder="1" applyAlignment="1">
      <alignment horizontal="center"/>
    </xf>
    <xf numFmtId="0" fontId="29" fillId="6" borderId="11" xfId="0" applyFont="1" applyFill="1" applyBorder="1" applyAlignment="1" applyProtection="1">
      <alignment horizontal="left"/>
      <protection locked="0"/>
    </xf>
    <xf numFmtId="0" fontId="29" fillId="6" borderId="5" xfId="0" applyFont="1" applyFill="1" applyBorder="1" applyAlignment="1" applyProtection="1">
      <alignment horizontal="left"/>
      <protection locked="0"/>
    </xf>
    <xf numFmtId="0" fontId="56" fillId="5" borderId="7" xfId="0" applyFont="1" applyFill="1" applyBorder="1" applyAlignment="1" applyProtection="1">
      <alignment horizontal="center"/>
      <protection locked="0"/>
    </xf>
    <xf numFmtId="0" fontId="56" fillId="5" borderId="6" xfId="0" applyFont="1" applyFill="1" applyBorder="1" applyAlignment="1" applyProtection="1">
      <alignment horizontal="center"/>
      <protection locked="0"/>
    </xf>
    <xf numFmtId="0" fontId="56" fillId="5" borderId="5" xfId="0" applyFont="1" applyFill="1" applyBorder="1" applyAlignment="1" applyProtection="1">
      <alignment horizontal="center"/>
      <protection locked="0"/>
    </xf>
    <xf numFmtId="0" fontId="23" fillId="11" borderId="0" xfId="0" applyFont="1" applyFill="1" applyAlignment="1">
      <alignment horizontal="center"/>
    </xf>
    <xf numFmtId="0" fontId="23" fillId="11" borderId="0" xfId="0" applyFont="1" applyFill="1" applyBorder="1" applyAlignment="1" applyProtection="1">
      <alignment horizontal="center"/>
      <protection locked="0"/>
    </xf>
    <xf numFmtId="0" fontId="16" fillId="13" borderId="29" xfId="0" applyFont="1" applyFill="1" applyBorder="1" applyAlignment="1">
      <alignment horizontal="left"/>
    </xf>
    <xf numFmtId="0" fontId="16" fillId="13" borderId="11" xfId="0" applyFont="1" applyFill="1" applyBorder="1" applyAlignment="1">
      <alignment horizontal="left"/>
    </xf>
    <xf numFmtId="0" fontId="16" fillId="13" borderId="12" xfId="0" applyFont="1" applyFill="1" applyBorder="1" applyAlignment="1">
      <alignment horizontal="left"/>
    </xf>
    <xf numFmtId="0" fontId="16" fillId="13" borderId="30" xfId="0" applyFont="1" applyFill="1" applyBorder="1" applyAlignment="1">
      <alignment horizontal="left"/>
    </xf>
    <xf numFmtId="0" fontId="16" fillId="13" borderId="10" xfId="0" applyFont="1" applyFill="1" applyBorder="1" applyAlignment="1">
      <alignment horizontal="left"/>
    </xf>
    <xf numFmtId="0" fontId="16" fillId="13" borderId="31" xfId="0" applyFont="1" applyFill="1" applyBorder="1" applyAlignment="1">
      <alignment horizontal="left"/>
    </xf>
    <xf numFmtId="0" fontId="31" fillId="21" borderId="30" xfId="0" applyFont="1" applyFill="1" applyBorder="1" applyAlignment="1">
      <alignment horizontal="left"/>
    </xf>
    <xf numFmtId="0" fontId="31" fillId="21" borderId="10" xfId="0" applyFont="1" applyFill="1" applyBorder="1" applyAlignment="1">
      <alignment horizontal="left"/>
    </xf>
    <xf numFmtId="0" fontId="23" fillId="13" borderId="29" xfId="0" applyFont="1" applyFill="1" applyBorder="1" applyAlignment="1">
      <alignment horizontal="center"/>
    </xf>
    <xf numFmtId="0" fontId="23" fillId="13" borderId="11" xfId="0" applyFont="1" applyFill="1" applyBorder="1" applyAlignment="1">
      <alignment horizontal="center"/>
    </xf>
    <xf numFmtId="0" fontId="23" fillId="13" borderId="12" xfId="0" applyFont="1" applyFill="1" applyBorder="1" applyAlignment="1">
      <alignment horizontal="center"/>
    </xf>
    <xf numFmtId="0" fontId="23" fillId="13" borderId="30" xfId="0" applyFont="1" applyFill="1" applyBorder="1" applyAlignment="1" applyProtection="1">
      <alignment horizontal="center"/>
      <protection locked="0"/>
    </xf>
    <xf numFmtId="0" fontId="23" fillId="13" borderId="10" xfId="0" applyFont="1" applyFill="1" applyBorder="1" applyAlignment="1" applyProtection="1">
      <alignment horizontal="center"/>
      <protection locked="0"/>
    </xf>
    <xf numFmtId="0" fontId="23" fillId="13" borderId="31" xfId="0" applyFont="1" applyFill="1" applyBorder="1" applyAlignment="1" applyProtection="1">
      <alignment horizontal="center"/>
      <protection locked="0"/>
    </xf>
    <xf numFmtId="0" fontId="16" fillId="0" borderId="0" xfId="0" applyFont="1" applyAlignment="1">
      <alignment horizontal="left"/>
    </xf>
    <xf numFmtId="0" fontId="26" fillId="5" borderId="7" xfId="0" applyFont="1" applyFill="1" applyBorder="1" applyAlignment="1" applyProtection="1">
      <alignment horizontal="center"/>
      <protection locked="0"/>
    </xf>
    <xf numFmtId="0" fontId="26" fillId="5" borderId="6" xfId="0" applyFont="1" applyFill="1" applyBorder="1" applyAlignment="1" applyProtection="1">
      <alignment horizontal="center"/>
      <protection locked="0"/>
    </xf>
    <xf numFmtId="0" fontId="26" fillId="5" borderId="5" xfId="0" applyFont="1" applyFill="1" applyBorder="1" applyAlignment="1" applyProtection="1">
      <alignment horizontal="center"/>
      <protection locked="0"/>
    </xf>
    <xf numFmtId="0" fontId="16" fillId="0" borderId="0" xfId="0" applyFont="1" applyBorder="1" applyAlignment="1">
      <alignment horizontal="center"/>
    </xf>
    <xf numFmtId="0" fontId="16" fillId="0" borderId="0" xfId="0" applyFont="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hleen\Documents\Kathleens%20Files\BUDGET\Budget%202020-2021\Voluntary-Sec.-School-Budget-Template-2020-2021-P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Grant Calculation"/>
      <sheetName val="2. Income &amp; Expenditure Budget"/>
      <sheetName val="3. Opening Bank  Position"/>
      <sheetName val="4. Estimated  Bank Cashflow"/>
      <sheetName val="5. Capital Budget"/>
      <sheetName val="6. Monthly Cashflow "/>
    </sheetNames>
    <sheetDataSet>
      <sheetData sheetId="0" refreshError="1"/>
      <sheetData sheetId="1" refreshError="1">
        <row r="2">
          <cell r="B2" t="str">
            <v>DEIS School Budget 2020/21</v>
          </cell>
        </row>
        <row r="4">
          <cell r="C4" t="str">
            <v>12345Q</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70"/>
  <sheetViews>
    <sheetView tabSelected="1" zoomScaleNormal="100" workbookViewId="0">
      <selection activeCell="B12" sqref="B12"/>
    </sheetView>
  </sheetViews>
  <sheetFormatPr defaultColWidth="8.85546875" defaultRowHeight="17.45" customHeight="1" x14ac:dyDescent="0.25"/>
  <cols>
    <col min="1" max="1" width="8.85546875" style="73"/>
    <col min="2" max="2" width="173" style="73" customWidth="1"/>
    <col min="3" max="3" width="43.140625" style="73" customWidth="1"/>
    <col min="4" max="16384" width="8.85546875" style="73"/>
  </cols>
  <sheetData>
    <row r="2" spans="2:3" ht="17.45" customHeight="1" x14ac:dyDescent="0.3">
      <c r="B2" s="166" t="s">
        <v>239</v>
      </c>
    </row>
    <row r="3" spans="2:3" ht="12" customHeight="1" x14ac:dyDescent="0.25">
      <c r="B3" s="74"/>
    </row>
    <row r="4" spans="2:3" ht="17.45" customHeight="1" x14ac:dyDescent="0.25">
      <c r="B4" s="75" t="s">
        <v>101</v>
      </c>
    </row>
    <row r="5" spans="2:3" ht="9" customHeight="1" x14ac:dyDescent="0.25">
      <c r="B5" s="75" t="s">
        <v>21</v>
      </c>
    </row>
    <row r="6" spans="2:3" ht="17.45" customHeight="1" x14ac:dyDescent="0.25">
      <c r="B6" s="76" t="s">
        <v>268</v>
      </c>
    </row>
    <row r="7" spans="2:3" ht="17.45" customHeight="1" x14ac:dyDescent="0.25">
      <c r="B7" s="77" t="s">
        <v>102</v>
      </c>
    </row>
    <row r="8" spans="2:3" ht="17.45" customHeight="1" x14ac:dyDescent="0.25">
      <c r="B8" s="76" t="s">
        <v>333</v>
      </c>
    </row>
    <row r="9" spans="2:3" ht="17.45" customHeight="1" x14ac:dyDescent="0.25">
      <c r="B9" s="77" t="s">
        <v>108</v>
      </c>
    </row>
    <row r="10" spans="2:3" ht="17.45" customHeight="1" x14ac:dyDescent="0.25">
      <c r="B10" s="77" t="s">
        <v>380</v>
      </c>
    </row>
    <row r="11" spans="2:3" s="9" customFormat="1" ht="17.45" customHeight="1" x14ac:dyDescent="0.25">
      <c r="B11" s="542" t="s">
        <v>410</v>
      </c>
      <c r="C11" s="165"/>
    </row>
    <row r="12" spans="2:3" s="9" customFormat="1" ht="17.45" customHeight="1" x14ac:dyDescent="0.25">
      <c r="B12" s="239" t="s">
        <v>381</v>
      </c>
    </row>
    <row r="13" spans="2:3" ht="17.45" customHeight="1" x14ac:dyDescent="0.25">
      <c r="B13" s="76" t="s">
        <v>334</v>
      </c>
    </row>
    <row r="14" spans="2:3" ht="17.45" customHeight="1" x14ac:dyDescent="0.25">
      <c r="B14" s="209" t="s">
        <v>422</v>
      </c>
    </row>
    <row r="15" spans="2:3" ht="17.45" customHeight="1" x14ac:dyDescent="0.25">
      <c r="B15" s="79" t="s">
        <v>103</v>
      </c>
    </row>
    <row r="16" spans="2:3" ht="17.45" customHeight="1" x14ac:dyDescent="0.25">
      <c r="B16" s="238" t="s">
        <v>421</v>
      </c>
    </row>
    <row r="17" spans="2:2" ht="17.45" customHeight="1" x14ac:dyDescent="0.25">
      <c r="B17" s="76" t="s">
        <v>335</v>
      </c>
    </row>
    <row r="18" spans="2:2" ht="17.45" customHeight="1" x14ac:dyDescent="0.25">
      <c r="B18" s="78" t="s">
        <v>411</v>
      </c>
    </row>
    <row r="19" spans="2:2" ht="17.45" customHeight="1" x14ac:dyDescent="0.25">
      <c r="B19" s="76" t="s">
        <v>336</v>
      </c>
    </row>
    <row r="20" spans="2:2" ht="17.45" customHeight="1" x14ac:dyDescent="0.25">
      <c r="B20" s="78" t="s">
        <v>412</v>
      </c>
    </row>
    <row r="21" spans="2:2" ht="17.45" customHeight="1" x14ac:dyDescent="0.25">
      <c r="B21" s="76" t="s">
        <v>337</v>
      </c>
    </row>
    <row r="22" spans="2:2" ht="17.45" customHeight="1" x14ac:dyDescent="0.25">
      <c r="B22" s="78" t="s">
        <v>413</v>
      </c>
    </row>
    <row r="23" spans="2:2" ht="17.45" customHeight="1" x14ac:dyDescent="0.25">
      <c r="B23" s="76" t="s">
        <v>338</v>
      </c>
    </row>
    <row r="24" spans="2:2" ht="17.45" customHeight="1" x14ac:dyDescent="0.25">
      <c r="B24" s="78" t="s">
        <v>414</v>
      </c>
    </row>
    <row r="25" spans="2:2" ht="17.45" customHeight="1" x14ac:dyDescent="0.25">
      <c r="B25" s="76" t="s">
        <v>269</v>
      </c>
    </row>
    <row r="26" spans="2:2" ht="17.45" customHeight="1" x14ac:dyDescent="0.25">
      <c r="B26" s="79" t="s">
        <v>331</v>
      </c>
    </row>
    <row r="27" spans="2:2" ht="17.45" customHeight="1" x14ac:dyDescent="0.25">
      <c r="B27" s="75" t="s">
        <v>270</v>
      </c>
    </row>
    <row r="28" spans="2:2" ht="17.45" customHeight="1" x14ac:dyDescent="0.25">
      <c r="B28" s="75" t="s">
        <v>330</v>
      </c>
    </row>
    <row r="29" spans="2:2" ht="17.45" customHeight="1" x14ac:dyDescent="0.25">
      <c r="B29" s="75" t="s">
        <v>332</v>
      </c>
    </row>
    <row r="30" spans="2:2" ht="17.45" customHeight="1" x14ac:dyDescent="0.25">
      <c r="B30" s="75" t="s">
        <v>415</v>
      </c>
    </row>
    <row r="31" spans="2:2" ht="17.45" customHeight="1" x14ac:dyDescent="0.25">
      <c r="B31" s="85" t="s">
        <v>240</v>
      </c>
    </row>
    <row r="32" spans="2:2" ht="17.45" customHeight="1" x14ac:dyDescent="0.25">
      <c r="B32" s="85" t="s">
        <v>112</v>
      </c>
    </row>
    <row r="33" spans="2:2" ht="17.45" customHeight="1" x14ac:dyDescent="0.25">
      <c r="B33" s="85" t="s">
        <v>113</v>
      </c>
    </row>
    <row r="34" spans="2:2" ht="17.45" customHeight="1" x14ac:dyDescent="0.25">
      <c r="B34" s="85" t="s">
        <v>109</v>
      </c>
    </row>
    <row r="35" spans="2:2" ht="17.45" customHeight="1" x14ac:dyDescent="0.25">
      <c r="B35" s="76" t="s">
        <v>163</v>
      </c>
    </row>
    <row r="36" spans="2:2" ht="17.45" customHeight="1" x14ac:dyDescent="0.25">
      <c r="B36" s="79" t="s">
        <v>420</v>
      </c>
    </row>
    <row r="37" spans="2:2" ht="17.45" customHeight="1" x14ac:dyDescent="0.25">
      <c r="B37" s="79" t="s">
        <v>104</v>
      </c>
    </row>
    <row r="38" spans="2:2" ht="9.75" customHeight="1" thickBot="1" x14ac:dyDescent="0.3">
      <c r="B38" s="78"/>
    </row>
    <row r="39" spans="2:2" ht="17.45" customHeight="1" thickBot="1" x14ac:dyDescent="0.3">
      <c r="B39" s="80" t="s">
        <v>115</v>
      </c>
    </row>
    <row r="40" spans="2:2" ht="17.45" customHeight="1" x14ac:dyDescent="0.25">
      <c r="B40" s="80" t="s">
        <v>416</v>
      </c>
    </row>
    <row r="41" spans="2:2" ht="17.45" customHeight="1" x14ac:dyDescent="0.25">
      <c r="B41" s="81" t="s">
        <v>100</v>
      </c>
    </row>
    <row r="42" spans="2:2" ht="17.45" customHeight="1" thickBot="1" x14ac:dyDescent="0.3">
      <c r="B42" s="82" t="s">
        <v>241</v>
      </c>
    </row>
    <row r="43" spans="2:2" ht="17.45" customHeight="1" thickBot="1" x14ac:dyDescent="0.3">
      <c r="B43" s="72"/>
    </row>
    <row r="44" spans="2:2" ht="17.45" customHeight="1" thickBot="1" x14ac:dyDescent="0.3">
      <c r="B44" s="80" t="s">
        <v>116</v>
      </c>
    </row>
    <row r="45" spans="2:2" ht="17.45" customHeight="1" x14ac:dyDescent="0.25">
      <c r="B45" s="80" t="s">
        <v>416</v>
      </c>
    </row>
    <row r="46" spans="2:2" ht="17.45" customHeight="1" x14ac:dyDescent="0.25">
      <c r="B46" s="81" t="s">
        <v>114</v>
      </c>
    </row>
    <row r="47" spans="2:2" ht="17.45" customHeight="1" thickBot="1" x14ac:dyDescent="0.3">
      <c r="B47" s="82" t="s">
        <v>241</v>
      </c>
    </row>
    <row r="48" spans="2:2" ht="17.45" customHeight="1" x14ac:dyDescent="0.25">
      <c r="B48" s="72"/>
    </row>
    <row r="49" spans="2:2" ht="17.45" customHeight="1" x14ac:dyDescent="0.25">
      <c r="B49" s="72"/>
    </row>
    <row r="50" spans="2:2" ht="17.45" customHeight="1" x14ac:dyDescent="0.25">
      <c r="B50" s="72"/>
    </row>
    <row r="51" spans="2:2" ht="17.45" customHeight="1" x14ac:dyDescent="0.25">
      <c r="B51" s="72"/>
    </row>
    <row r="52" spans="2:2" ht="17.45" customHeight="1" x14ac:dyDescent="0.25">
      <c r="B52" s="72" t="s">
        <v>99</v>
      </c>
    </row>
    <row r="53" spans="2:2" ht="17.45" customHeight="1" x14ac:dyDescent="0.25">
      <c r="B53" s="72"/>
    </row>
    <row r="54" spans="2:2" ht="17.45" customHeight="1" x14ac:dyDescent="0.25">
      <c r="B54" s="72"/>
    </row>
    <row r="55" spans="2:2" ht="17.45" customHeight="1" x14ac:dyDescent="0.25">
      <c r="B55" s="72"/>
    </row>
    <row r="56" spans="2:2" ht="17.45" customHeight="1" x14ac:dyDescent="0.25">
      <c r="B56" s="72"/>
    </row>
    <row r="57" spans="2:2" ht="17.45" customHeight="1" x14ac:dyDescent="0.25">
      <c r="B57" s="72"/>
    </row>
    <row r="58" spans="2:2" ht="17.45" customHeight="1" x14ac:dyDescent="0.25">
      <c r="B58" s="72"/>
    </row>
    <row r="59" spans="2:2" ht="17.45" customHeight="1" x14ac:dyDescent="0.25">
      <c r="B59" s="72"/>
    </row>
    <row r="60" spans="2:2" ht="17.45" customHeight="1" x14ac:dyDescent="0.25">
      <c r="B60" s="72"/>
    </row>
    <row r="61" spans="2:2" ht="17.45" customHeight="1" x14ac:dyDescent="0.25">
      <c r="B61" s="72"/>
    </row>
    <row r="62" spans="2:2" ht="17.45" customHeight="1" x14ac:dyDescent="0.25">
      <c r="B62" s="72"/>
    </row>
    <row r="63" spans="2:2" ht="17.45" customHeight="1" x14ac:dyDescent="0.25">
      <c r="B63" s="72"/>
    </row>
    <row r="64" spans="2:2" ht="17.45" customHeight="1" x14ac:dyDescent="0.25">
      <c r="B64" s="72"/>
    </row>
    <row r="65" spans="2:2" ht="17.45" customHeight="1" x14ac:dyDescent="0.25">
      <c r="B65" s="72"/>
    </row>
    <row r="66" spans="2:2" ht="17.45" customHeight="1" x14ac:dyDescent="0.25">
      <c r="B66" s="72"/>
    </row>
    <row r="67" spans="2:2" ht="17.45" customHeight="1" x14ac:dyDescent="0.25">
      <c r="B67" s="72"/>
    </row>
    <row r="68" spans="2:2" ht="17.45" customHeight="1" x14ac:dyDescent="0.25">
      <c r="B68" s="72"/>
    </row>
    <row r="69" spans="2:2" ht="17.45" customHeight="1" x14ac:dyDescent="0.25">
      <c r="B69" s="72"/>
    </row>
    <row r="70" spans="2:2" ht="17.45" customHeight="1" x14ac:dyDescent="0.25">
      <c r="B70" s="72"/>
    </row>
  </sheetData>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zoomScale="85" zoomScaleNormal="85" workbookViewId="0">
      <selection activeCell="K5" sqref="K5"/>
    </sheetView>
  </sheetViews>
  <sheetFormatPr defaultRowHeight="15" x14ac:dyDescent="0.25"/>
  <cols>
    <col min="1" max="1" width="68.28515625" customWidth="1"/>
    <col min="2" max="2" width="32.5703125" customWidth="1"/>
    <col min="3" max="3" width="9.85546875" customWidth="1"/>
    <col min="4" max="4" width="11.7109375" customWidth="1"/>
    <col min="5" max="5" width="11.140625" bestFit="1" customWidth="1"/>
    <col min="6" max="6" width="15.7109375" style="3" bestFit="1" customWidth="1"/>
    <col min="9" max="9" width="11.140625" bestFit="1" customWidth="1"/>
  </cols>
  <sheetData>
    <row r="1" spans="1:8" ht="25.5" x14ac:dyDescent="0.5">
      <c r="A1" s="592" t="s">
        <v>35</v>
      </c>
      <c r="B1" s="592"/>
      <c r="C1" s="592"/>
      <c r="D1" s="592"/>
      <c r="E1" s="592"/>
      <c r="F1" s="63"/>
      <c r="G1" s="7"/>
      <c r="H1" s="7"/>
    </row>
    <row r="2" spans="1:8" ht="25.5" x14ac:dyDescent="0.5">
      <c r="A2" s="592" t="s">
        <v>286</v>
      </c>
      <c r="B2" s="592"/>
      <c r="C2" s="592"/>
      <c r="D2" s="592"/>
      <c r="E2" s="592"/>
      <c r="F2" s="64"/>
      <c r="G2" s="6"/>
      <c r="H2" s="6"/>
    </row>
    <row r="3" spans="1:8" ht="25.5" x14ac:dyDescent="0.5">
      <c r="B3" s="43"/>
      <c r="C3" s="66"/>
      <c r="D3" s="66"/>
      <c r="E3" s="66"/>
      <c r="F3" s="64"/>
      <c r="G3" s="12"/>
      <c r="H3" s="12"/>
    </row>
    <row r="4" spans="1:8" ht="22.5" x14ac:dyDescent="0.3">
      <c r="A4" s="183" t="s">
        <v>106</v>
      </c>
      <c r="B4" s="83" t="s">
        <v>155</v>
      </c>
      <c r="C4" s="84"/>
      <c r="D4" s="84"/>
      <c r="E4" s="84"/>
      <c r="F4" s="43"/>
    </row>
    <row r="5" spans="1:8" ht="22.5" x14ac:dyDescent="0.3">
      <c r="A5" s="183" t="s">
        <v>107</v>
      </c>
      <c r="B5" s="83" t="s">
        <v>156</v>
      </c>
      <c r="C5" s="83"/>
      <c r="D5" s="83"/>
      <c r="E5" s="83"/>
      <c r="F5" s="43"/>
    </row>
    <row r="6" spans="1:8" ht="23.25" thickBot="1" x14ac:dyDescent="0.35">
      <c r="A6" s="51"/>
      <c r="B6" s="43"/>
      <c r="C6" s="43"/>
      <c r="D6" s="43"/>
      <c r="E6" s="43"/>
      <c r="F6" s="43"/>
    </row>
    <row r="7" spans="1:8" ht="21" x14ac:dyDescent="0.35">
      <c r="A7" s="65" t="s">
        <v>46</v>
      </c>
      <c r="B7" s="13"/>
      <c r="C7" s="13"/>
      <c r="D7" s="14"/>
    </row>
    <row r="8" spans="1:8" ht="23.25" x14ac:dyDescent="0.35">
      <c r="A8" s="15"/>
      <c r="B8" s="1"/>
      <c r="C8" s="1"/>
      <c r="D8" s="16"/>
    </row>
    <row r="9" spans="1:8" ht="22.5" x14ac:dyDescent="0.3">
      <c r="A9" s="240" t="s">
        <v>382</v>
      </c>
      <c r="B9" s="241"/>
      <c r="C9" s="242"/>
      <c r="D9" s="69">
        <v>90</v>
      </c>
      <c r="E9" s="243"/>
      <c r="F9" s="244"/>
      <c r="G9" s="73"/>
    </row>
    <row r="10" spans="1:8" ht="22.5" x14ac:dyDescent="0.3">
      <c r="A10" s="240" t="s">
        <v>287</v>
      </c>
      <c r="B10" s="241"/>
      <c r="C10" s="242"/>
      <c r="D10" s="69">
        <v>10</v>
      </c>
      <c r="E10" s="243"/>
      <c r="F10" s="244"/>
      <c r="G10" s="73"/>
    </row>
    <row r="11" spans="1:8" ht="48" x14ac:dyDescent="0.3">
      <c r="A11" s="245" t="s">
        <v>87</v>
      </c>
      <c r="B11" s="246" t="s">
        <v>288</v>
      </c>
      <c r="C11" s="242"/>
      <c r="D11" s="247">
        <v>2</v>
      </c>
      <c r="E11" s="243"/>
      <c r="F11" s="244"/>
      <c r="G11" s="73"/>
    </row>
    <row r="12" spans="1:8" ht="56.45" customHeight="1" x14ac:dyDescent="0.3">
      <c r="A12" s="245" t="s">
        <v>87</v>
      </c>
      <c r="B12" s="246" t="s">
        <v>289</v>
      </c>
      <c r="C12" s="242"/>
      <c r="D12" s="247">
        <v>1</v>
      </c>
      <c r="E12" s="243"/>
      <c r="F12" s="244"/>
      <c r="G12" s="73"/>
    </row>
    <row r="13" spans="1:8" ht="23.25" x14ac:dyDescent="0.35">
      <c r="A13" s="240" t="s">
        <v>290</v>
      </c>
      <c r="B13" s="248"/>
      <c r="C13" s="249"/>
      <c r="D13" s="69">
        <v>0</v>
      </c>
      <c r="E13" s="73"/>
      <c r="F13" s="244"/>
      <c r="G13" s="73"/>
    </row>
    <row r="14" spans="1:8" ht="23.25" x14ac:dyDescent="0.35">
      <c r="A14" s="240" t="s">
        <v>291</v>
      </c>
      <c r="B14" s="248"/>
      <c r="C14" s="249"/>
      <c r="D14" s="69">
        <v>0</v>
      </c>
      <c r="E14" s="73"/>
      <c r="F14" s="244"/>
      <c r="G14" s="73"/>
    </row>
    <row r="15" spans="1:8" ht="23.25" x14ac:dyDescent="0.35">
      <c r="A15" s="240" t="s">
        <v>292</v>
      </c>
      <c r="B15" s="248"/>
      <c r="C15" s="249"/>
      <c r="D15" s="69">
        <v>0</v>
      </c>
      <c r="E15" s="73"/>
      <c r="F15" s="244"/>
      <c r="G15" s="73"/>
    </row>
    <row r="16" spans="1:8" ht="22.5" x14ac:dyDescent="0.3">
      <c r="A16" s="240" t="s">
        <v>293</v>
      </c>
      <c r="B16" s="241"/>
      <c r="C16" s="242"/>
      <c r="D16" s="69">
        <v>0</v>
      </c>
      <c r="E16" s="243"/>
      <c r="F16" s="244"/>
      <c r="G16" s="73"/>
    </row>
    <row r="17" spans="1:9" ht="37.5" customHeight="1" x14ac:dyDescent="0.3">
      <c r="A17" s="240" t="s">
        <v>383</v>
      </c>
      <c r="B17" s="246" t="s">
        <v>110</v>
      </c>
      <c r="C17" s="249"/>
      <c r="D17" s="69">
        <v>0</v>
      </c>
      <c r="E17" s="73"/>
      <c r="F17" s="244"/>
      <c r="G17" s="73"/>
    </row>
    <row r="18" spans="1:9" ht="24.75" customHeight="1" x14ac:dyDescent="0.35">
      <c r="A18" s="240" t="s">
        <v>384</v>
      </c>
      <c r="B18" s="248"/>
      <c r="C18" s="249"/>
      <c r="D18" s="69">
        <v>0</v>
      </c>
      <c r="E18" s="73"/>
      <c r="F18" s="244"/>
      <c r="G18" s="73"/>
    </row>
    <row r="19" spans="1:9" ht="23.25" x14ac:dyDescent="0.35">
      <c r="A19" s="240" t="s">
        <v>88</v>
      </c>
      <c r="B19" s="248"/>
      <c r="C19" s="249"/>
      <c r="D19" s="70">
        <v>0</v>
      </c>
      <c r="E19" s="73"/>
      <c r="F19" s="244"/>
      <c r="G19" s="73"/>
    </row>
    <row r="20" spans="1:9" ht="23.25" x14ac:dyDescent="0.35">
      <c r="A20" s="240" t="s">
        <v>89</v>
      </c>
      <c r="B20" s="248"/>
      <c r="C20" s="249"/>
      <c r="D20" s="70">
        <v>0</v>
      </c>
      <c r="E20" s="73"/>
      <c r="F20" s="244"/>
      <c r="G20" s="73"/>
    </row>
    <row r="21" spans="1:9" s="9" customFormat="1" ht="23.25" x14ac:dyDescent="0.35">
      <c r="A21" s="250"/>
      <c r="B21" s="251"/>
      <c r="C21" s="252"/>
      <c r="D21" s="179"/>
      <c r="E21" s="73"/>
      <c r="F21" s="244"/>
      <c r="G21" s="73"/>
    </row>
    <row r="22" spans="1:9" ht="63.75" thickBot="1" x14ac:dyDescent="0.4">
      <c r="A22" s="253" t="s">
        <v>282</v>
      </c>
      <c r="B22" s="254"/>
      <c r="C22" s="255"/>
      <c r="D22" s="71">
        <v>95000</v>
      </c>
      <c r="E22" s="73"/>
      <c r="F22" s="244"/>
      <c r="G22" s="73"/>
    </row>
    <row r="23" spans="1:9" ht="21" x14ac:dyDescent="0.35">
      <c r="A23" s="256"/>
      <c r="B23" s="257"/>
      <c r="C23" s="73"/>
      <c r="D23" s="73"/>
      <c r="E23" s="73"/>
      <c r="F23" s="244"/>
      <c r="G23" s="73"/>
    </row>
    <row r="24" spans="1:9" x14ac:dyDescent="0.25">
      <c r="A24" s="258" t="s">
        <v>385</v>
      </c>
      <c r="B24" s="259"/>
      <c r="C24" s="259"/>
      <c r="D24" s="259"/>
      <c r="E24" s="259"/>
      <c r="F24" s="260"/>
      <c r="G24" s="261"/>
      <c r="H24" s="1"/>
      <c r="I24" s="1"/>
    </row>
    <row r="25" spans="1:9" x14ac:dyDescent="0.25">
      <c r="A25" s="262" t="s">
        <v>339</v>
      </c>
      <c r="B25" s="263"/>
      <c r="C25" s="263"/>
      <c r="D25" s="263"/>
      <c r="E25" s="263"/>
      <c r="F25" s="263"/>
      <c r="G25" s="264"/>
      <c r="H25" s="1"/>
      <c r="I25" s="1"/>
    </row>
    <row r="26" spans="1:9" x14ac:dyDescent="0.25">
      <c r="A26" s="262" t="s">
        <v>340</v>
      </c>
      <c r="B26" s="263"/>
      <c r="C26" s="263"/>
      <c r="D26" s="263"/>
      <c r="E26" s="263"/>
      <c r="F26" s="263"/>
      <c r="G26" s="264"/>
      <c r="H26" s="1"/>
      <c r="I26" s="1"/>
    </row>
    <row r="27" spans="1:9" x14ac:dyDescent="0.25">
      <c r="A27" s="262" t="s">
        <v>69</v>
      </c>
      <c r="B27" s="263"/>
      <c r="C27" s="263"/>
      <c r="D27" s="263"/>
      <c r="E27" s="263"/>
      <c r="F27" s="263"/>
      <c r="G27" s="264"/>
      <c r="H27" s="1"/>
      <c r="I27" s="1"/>
    </row>
    <row r="28" spans="1:9" x14ac:dyDescent="0.25">
      <c r="A28" s="262" t="s">
        <v>341</v>
      </c>
      <c r="B28" s="263"/>
      <c r="C28" s="263"/>
      <c r="D28" s="263"/>
      <c r="E28" s="263"/>
      <c r="F28" s="263"/>
      <c r="G28" s="264"/>
      <c r="H28" s="1"/>
      <c r="I28" s="1"/>
    </row>
    <row r="29" spans="1:9" s="9" customFormat="1" x14ac:dyDescent="0.25">
      <c r="A29" s="265" t="s">
        <v>342</v>
      </c>
      <c r="B29" s="266"/>
      <c r="C29" s="266"/>
      <c r="D29" s="266"/>
      <c r="E29" s="266"/>
      <c r="F29" s="266"/>
      <c r="G29" s="267"/>
    </row>
    <row r="30" spans="1:9" s="9" customFormat="1" x14ac:dyDescent="0.25">
      <c r="A30" s="263"/>
      <c r="B30" s="263"/>
      <c r="C30" s="263"/>
      <c r="D30" s="263"/>
      <c r="E30" s="263"/>
      <c r="F30" s="263"/>
      <c r="G30" s="268"/>
    </row>
    <row r="31" spans="1:9" ht="18.75" x14ac:dyDescent="0.3">
      <c r="A31" s="593" t="s">
        <v>36</v>
      </c>
      <c r="B31" s="594"/>
      <c r="C31" s="594"/>
      <c r="D31" s="594"/>
      <c r="E31" s="594"/>
      <c r="F31" s="594"/>
      <c r="G31" s="594"/>
    </row>
    <row r="32" spans="1:9" x14ac:dyDescent="0.25">
      <c r="A32" s="269"/>
      <c r="B32" s="73"/>
      <c r="C32" s="73"/>
      <c r="D32" s="73"/>
      <c r="E32" s="73"/>
      <c r="F32" s="244"/>
      <c r="G32" s="73"/>
    </row>
    <row r="33" spans="1:7" x14ac:dyDescent="0.25">
      <c r="A33" s="258" t="s">
        <v>21</v>
      </c>
      <c r="B33" s="270" t="s">
        <v>23</v>
      </c>
      <c r="C33" s="271" t="s">
        <v>386</v>
      </c>
      <c r="D33" s="272"/>
      <c r="E33" s="271" t="s">
        <v>20</v>
      </c>
      <c r="F33" s="273" t="s">
        <v>19</v>
      </c>
      <c r="G33" s="73"/>
    </row>
    <row r="34" spans="1:7" x14ac:dyDescent="0.25">
      <c r="A34" s="274"/>
      <c r="B34" s="275"/>
      <c r="C34" s="276"/>
      <c r="D34" s="277"/>
      <c r="E34" s="278" t="s">
        <v>22</v>
      </c>
      <c r="F34" s="279" t="s">
        <v>22</v>
      </c>
      <c r="G34" s="73"/>
    </row>
    <row r="35" spans="1:7" x14ac:dyDescent="0.25">
      <c r="A35" s="73"/>
      <c r="B35" s="73"/>
      <c r="C35" s="73"/>
      <c r="D35" s="73"/>
      <c r="E35" s="73"/>
      <c r="F35" s="244"/>
      <c r="G35" s="73"/>
    </row>
    <row r="36" spans="1:7" x14ac:dyDescent="0.25">
      <c r="A36" s="268" t="s">
        <v>73</v>
      </c>
      <c r="B36" s="280"/>
      <c r="C36" s="281" t="s">
        <v>17</v>
      </c>
      <c r="D36" s="73"/>
      <c r="E36" s="282"/>
      <c r="F36" s="283"/>
      <c r="G36" s="73"/>
    </row>
    <row r="37" spans="1:7" x14ac:dyDescent="0.25">
      <c r="A37" s="284" t="s">
        <v>24</v>
      </c>
      <c r="B37" s="280">
        <v>2022</v>
      </c>
      <c r="C37" s="285">
        <v>276</v>
      </c>
      <c r="D37" s="286">
        <f>C37*(D9+D10)*0.3333</f>
        <v>9199.08</v>
      </c>
      <c r="E37" s="287"/>
      <c r="F37" s="288"/>
      <c r="G37" s="73"/>
    </row>
    <row r="38" spans="1:7" x14ac:dyDescent="0.25">
      <c r="A38" s="284" t="s">
        <v>25</v>
      </c>
      <c r="B38" s="280">
        <v>2023</v>
      </c>
      <c r="C38" s="285">
        <v>276</v>
      </c>
      <c r="D38" s="289">
        <f>C38*(D9+D10)*0.6667</f>
        <v>18400.919999999998</v>
      </c>
      <c r="E38" s="287"/>
      <c r="F38" s="288"/>
      <c r="G38" s="73"/>
    </row>
    <row r="39" spans="1:7" x14ac:dyDescent="0.25">
      <c r="A39" s="73"/>
      <c r="B39" s="280"/>
      <c r="C39" s="285"/>
      <c r="D39" s="286"/>
      <c r="E39" s="290">
        <f>D37+D38</f>
        <v>27600</v>
      </c>
      <c r="F39" s="288"/>
      <c r="G39" s="73"/>
    </row>
    <row r="40" spans="1:7" x14ac:dyDescent="0.25">
      <c r="A40" s="291" t="s">
        <v>91</v>
      </c>
      <c r="B40" s="280"/>
      <c r="C40" s="285"/>
      <c r="D40" s="286"/>
      <c r="E40" s="290"/>
      <c r="F40" s="288"/>
      <c r="G40" s="73"/>
    </row>
    <row r="41" spans="1:7" x14ac:dyDescent="0.25">
      <c r="A41" s="284" t="s">
        <v>24</v>
      </c>
      <c r="B41" s="280">
        <v>2022</v>
      </c>
      <c r="C41" s="285">
        <v>91</v>
      </c>
      <c r="D41" s="286">
        <f>(D10)*C41*0.3333</f>
        <v>303.303</v>
      </c>
      <c r="E41" s="287"/>
      <c r="F41" s="288"/>
      <c r="G41" s="73"/>
    </row>
    <row r="42" spans="1:7" x14ac:dyDescent="0.25">
      <c r="A42" s="284" t="s">
        <v>25</v>
      </c>
      <c r="B42" s="280">
        <v>2023</v>
      </c>
      <c r="C42" s="285">
        <v>91</v>
      </c>
      <c r="D42" s="289">
        <f>(D10)*C42*0.6667</f>
        <v>606.697</v>
      </c>
      <c r="E42" s="287"/>
      <c r="F42" s="288"/>
      <c r="G42" s="73"/>
    </row>
    <row r="43" spans="1:7" x14ac:dyDescent="0.25">
      <c r="A43" s="73"/>
      <c r="B43" s="280"/>
      <c r="C43" s="285"/>
      <c r="D43" s="286"/>
      <c r="E43" s="290">
        <f>D41+D42</f>
        <v>910</v>
      </c>
      <c r="F43" s="288"/>
      <c r="G43" s="73"/>
    </row>
    <row r="44" spans="1:7" x14ac:dyDescent="0.25">
      <c r="A44" s="292" t="s">
        <v>74</v>
      </c>
      <c r="B44" s="280"/>
      <c r="C44" s="285"/>
      <c r="D44" s="286"/>
      <c r="E44" s="290"/>
      <c r="F44" s="288"/>
      <c r="G44" s="73"/>
    </row>
    <row r="45" spans="1:7" x14ac:dyDescent="0.25">
      <c r="A45" s="284" t="s">
        <v>24</v>
      </c>
      <c r="B45" s="280">
        <v>2022</v>
      </c>
      <c r="C45" s="285">
        <v>6</v>
      </c>
      <c r="D45" s="286">
        <f>C45*(D9+D10)*0.3333+(10000*0.3333)</f>
        <v>3532.98</v>
      </c>
      <c r="E45" s="287"/>
      <c r="F45" s="288"/>
      <c r="G45" s="73"/>
    </row>
    <row r="46" spans="1:7" x14ac:dyDescent="0.25">
      <c r="A46" s="284" t="s">
        <v>25</v>
      </c>
      <c r="B46" s="280">
        <v>2023</v>
      </c>
      <c r="C46" s="285">
        <v>6</v>
      </c>
      <c r="D46" s="289">
        <f>C46*(D9+D10)*0.6667+(10000*0.6667)</f>
        <v>7067.02</v>
      </c>
      <c r="E46" s="293">
        <f>D45+D46</f>
        <v>10600</v>
      </c>
      <c r="F46" s="290"/>
      <c r="G46" s="73"/>
    </row>
    <row r="47" spans="1:7" x14ac:dyDescent="0.25">
      <c r="A47" s="294" t="s">
        <v>90</v>
      </c>
      <c r="B47" s="295"/>
      <c r="C47" s="296"/>
      <c r="D47" s="286"/>
      <c r="E47" s="290"/>
      <c r="F47" s="286">
        <f>E39+E46+E43</f>
        <v>39110</v>
      </c>
      <c r="G47" s="73"/>
    </row>
    <row r="48" spans="1:7" x14ac:dyDescent="0.25">
      <c r="A48" s="280"/>
      <c r="B48" s="280"/>
      <c r="C48" s="285"/>
      <c r="D48" s="290"/>
      <c r="E48" s="286"/>
      <c r="F48" s="290"/>
      <c r="G48" s="73"/>
    </row>
    <row r="49" spans="1:7" x14ac:dyDescent="0.25">
      <c r="A49" s="268" t="s">
        <v>387</v>
      </c>
      <c r="B49" s="280">
        <v>2022</v>
      </c>
      <c r="C49" s="285">
        <v>122.5</v>
      </c>
      <c r="D49" s="290"/>
      <c r="E49" s="286">
        <f>C49*(D9+D10)*0.3333</f>
        <v>4082.9249999999997</v>
      </c>
      <c r="F49" s="296"/>
      <c r="G49" s="73"/>
    </row>
    <row r="50" spans="1:7" x14ac:dyDescent="0.25">
      <c r="A50" s="284" t="s">
        <v>25</v>
      </c>
      <c r="B50" s="280">
        <v>2023</v>
      </c>
      <c r="C50" s="285">
        <v>122.5</v>
      </c>
      <c r="D50" s="290"/>
      <c r="E50" s="289">
        <f>C50*(D9+D10)*0.6667</f>
        <v>8167.0749999999998</v>
      </c>
      <c r="F50" s="290">
        <f>IF((E49+E50)&lt;24500,24500,(E49+E50))</f>
        <v>24500</v>
      </c>
      <c r="G50" s="73"/>
    </row>
    <row r="51" spans="1:7" x14ac:dyDescent="0.25">
      <c r="A51" s="284"/>
      <c r="B51" s="280"/>
      <c r="C51" s="285"/>
      <c r="D51" s="290"/>
      <c r="E51" s="286"/>
      <c r="F51" s="290"/>
      <c r="G51" s="73"/>
    </row>
    <row r="52" spans="1:7" x14ac:dyDescent="0.25">
      <c r="A52" s="268" t="s">
        <v>294</v>
      </c>
      <c r="B52" s="280"/>
      <c r="C52" s="285">
        <v>39</v>
      </c>
      <c r="D52" s="290"/>
      <c r="E52" s="287"/>
      <c r="F52" s="286">
        <f>C52*D9</f>
        <v>3510</v>
      </c>
      <c r="G52" s="73"/>
    </row>
    <row r="53" spans="1:7" x14ac:dyDescent="0.25">
      <c r="A53" s="280"/>
      <c r="B53" s="280"/>
      <c r="C53" s="285"/>
      <c r="D53" s="290"/>
      <c r="E53" s="286"/>
      <c r="F53" s="286"/>
      <c r="G53" s="73"/>
    </row>
    <row r="54" spans="1:7" x14ac:dyDescent="0.25">
      <c r="A54" s="268" t="s">
        <v>388</v>
      </c>
      <c r="B54" s="297">
        <f>D11</f>
        <v>2</v>
      </c>
      <c r="C54" s="285">
        <v>1769</v>
      </c>
      <c r="D54" s="290"/>
      <c r="E54" s="286">
        <f>(C54*B54)</f>
        <v>3538</v>
      </c>
      <c r="F54" s="290"/>
      <c r="G54" s="73"/>
    </row>
    <row r="55" spans="1:7" x14ac:dyDescent="0.25">
      <c r="A55" s="298" t="s">
        <v>45</v>
      </c>
      <c r="B55" s="299">
        <f>D12</f>
        <v>1</v>
      </c>
      <c r="C55" s="285">
        <v>1592</v>
      </c>
      <c r="D55" s="290"/>
      <c r="E55" s="289">
        <f>(C55*B55)</f>
        <v>1592</v>
      </c>
      <c r="F55" s="290">
        <f>E54+E55</f>
        <v>5130</v>
      </c>
      <c r="G55" s="73"/>
    </row>
    <row r="56" spans="1:7" x14ac:dyDescent="0.25">
      <c r="A56" s="298"/>
      <c r="B56" s="300"/>
      <c r="C56" s="285"/>
      <c r="D56" s="290"/>
      <c r="E56" s="286"/>
      <c r="F56" s="290"/>
      <c r="G56" s="73"/>
    </row>
    <row r="57" spans="1:7" x14ac:dyDescent="0.25">
      <c r="A57" s="301" t="s">
        <v>77</v>
      </c>
      <c r="B57" s="300"/>
      <c r="C57" s="285"/>
      <c r="D57" s="290"/>
      <c r="E57" s="286"/>
      <c r="F57" s="290"/>
      <c r="G57" s="73"/>
    </row>
    <row r="58" spans="1:7" x14ac:dyDescent="0.25">
      <c r="A58" s="268" t="s">
        <v>33</v>
      </c>
      <c r="B58" s="280">
        <f>D13</f>
        <v>0</v>
      </c>
      <c r="C58" s="285">
        <v>151</v>
      </c>
      <c r="D58" s="290"/>
      <c r="E58" s="288"/>
      <c r="F58" s="288">
        <f>C58*B58</f>
        <v>0</v>
      </c>
      <c r="G58" s="73"/>
    </row>
    <row r="59" spans="1:7" x14ac:dyDescent="0.25">
      <c r="A59" s="268" t="s">
        <v>34</v>
      </c>
      <c r="B59" s="280">
        <f>D14</f>
        <v>0</v>
      </c>
      <c r="C59" s="285">
        <v>60</v>
      </c>
      <c r="D59" s="290"/>
      <c r="E59" s="287"/>
      <c r="F59" s="288">
        <f>C59*B59</f>
        <v>0</v>
      </c>
      <c r="G59" s="73"/>
    </row>
    <row r="60" spans="1:7" x14ac:dyDescent="0.25">
      <c r="A60" s="268" t="s">
        <v>31</v>
      </c>
      <c r="B60" s="280">
        <f>D15</f>
        <v>0</v>
      </c>
      <c r="C60" s="285">
        <v>95</v>
      </c>
      <c r="D60" s="290"/>
      <c r="E60" s="288"/>
      <c r="F60" s="288">
        <f>C60*B60</f>
        <v>0</v>
      </c>
      <c r="G60" s="73"/>
    </row>
    <row r="61" spans="1:7" x14ac:dyDescent="0.25">
      <c r="A61" s="268"/>
      <c r="B61" s="280"/>
      <c r="C61" s="285"/>
      <c r="D61" s="290"/>
      <c r="E61" s="288"/>
      <c r="F61" s="288"/>
      <c r="G61" s="73"/>
    </row>
    <row r="62" spans="1:7" x14ac:dyDescent="0.25">
      <c r="A62" s="268" t="s">
        <v>32</v>
      </c>
      <c r="B62" s="280">
        <f>D16</f>
        <v>0</v>
      </c>
      <c r="C62" s="285">
        <v>13</v>
      </c>
      <c r="D62" s="290"/>
      <c r="E62" s="288"/>
      <c r="F62" s="288">
        <f>C62*B62</f>
        <v>0</v>
      </c>
      <c r="G62" s="73"/>
    </row>
    <row r="63" spans="1:7" x14ac:dyDescent="0.25">
      <c r="A63" s="268"/>
      <c r="B63" s="280"/>
      <c r="C63" s="285"/>
      <c r="D63" s="290"/>
      <c r="E63" s="288"/>
      <c r="F63" s="288"/>
      <c r="G63" s="73"/>
    </row>
    <row r="64" spans="1:7" x14ac:dyDescent="0.25">
      <c r="A64" s="268" t="s">
        <v>18</v>
      </c>
      <c r="B64" s="280">
        <f>D18</f>
        <v>0</v>
      </c>
      <c r="C64" s="285">
        <v>213.5</v>
      </c>
      <c r="D64" s="290"/>
      <c r="E64" s="288"/>
      <c r="F64" s="286">
        <f>C64*B64</f>
        <v>0</v>
      </c>
      <c r="G64" s="73"/>
    </row>
    <row r="65" spans="1:9" x14ac:dyDescent="0.25">
      <c r="A65" s="298"/>
      <c r="B65" s="300"/>
      <c r="C65" s="285"/>
      <c r="D65" s="290"/>
      <c r="E65" s="286"/>
      <c r="F65" s="290"/>
      <c r="G65" s="73"/>
    </row>
    <row r="66" spans="1:9" x14ac:dyDescent="0.25">
      <c r="A66" s="268" t="s">
        <v>76</v>
      </c>
      <c r="B66" s="280">
        <f>D17</f>
        <v>0</v>
      </c>
      <c r="C66" s="285">
        <v>201</v>
      </c>
      <c r="D66" s="290"/>
      <c r="E66" s="286">
        <f>C66*B66</f>
        <v>0</v>
      </c>
      <c r="F66" s="290"/>
      <c r="G66" s="73"/>
      <c r="I66" s="9"/>
    </row>
    <row r="67" spans="1:9" x14ac:dyDescent="0.25">
      <c r="A67" s="268" t="s">
        <v>3</v>
      </c>
      <c r="B67" s="302"/>
      <c r="C67" s="285"/>
      <c r="D67" s="290"/>
      <c r="E67" s="289">
        <f>D20</f>
        <v>0</v>
      </c>
      <c r="F67" s="290"/>
      <c r="G67" s="73"/>
    </row>
    <row r="68" spans="1:9" x14ac:dyDescent="0.25">
      <c r="A68" s="268" t="s">
        <v>29</v>
      </c>
      <c r="B68" s="280"/>
      <c r="C68" s="280"/>
      <c r="D68" s="287"/>
      <c r="E68" s="287"/>
      <c r="F68" s="290">
        <f>SUM(E66:E67)</f>
        <v>0</v>
      </c>
      <c r="G68" s="73"/>
    </row>
    <row r="69" spans="1:9" x14ac:dyDescent="0.25">
      <c r="A69" s="268"/>
      <c r="B69" s="302"/>
      <c r="C69" s="285"/>
      <c r="D69" s="290"/>
      <c r="E69" s="286"/>
      <c r="F69" s="290"/>
      <c r="G69" s="73"/>
    </row>
    <row r="70" spans="1:9" x14ac:dyDescent="0.25">
      <c r="A70" s="301" t="s">
        <v>75</v>
      </c>
      <c r="B70" s="300"/>
      <c r="C70" s="285"/>
      <c r="D70" s="290"/>
      <c r="E70" s="286"/>
      <c r="F70" s="290">
        <f>D19</f>
        <v>0</v>
      </c>
      <c r="G70" s="73"/>
    </row>
    <row r="71" spans="1:9" ht="15.75" thickBot="1" x14ac:dyDescent="0.3">
      <c r="A71" s="301"/>
      <c r="B71" s="300"/>
      <c r="C71" s="285"/>
      <c r="D71" s="290"/>
      <c r="E71" s="286"/>
      <c r="F71" s="290"/>
      <c r="G71" s="73"/>
    </row>
    <row r="72" spans="1:9" ht="19.5" thickBot="1" x14ac:dyDescent="0.35">
      <c r="A72" s="303" t="s">
        <v>47</v>
      </c>
      <c r="B72" s="304"/>
      <c r="C72" s="304"/>
      <c r="D72" s="305"/>
      <c r="E72" s="305"/>
      <c r="F72" s="306">
        <f>SUM(F37:F71)</f>
        <v>72250</v>
      </c>
      <c r="G72" s="73"/>
    </row>
    <row r="75" spans="1:9" ht="21" customHeight="1" x14ac:dyDescent="0.25"/>
    <row r="78" spans="1:9"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9D2-A006-4C08-A777-46A8BCBBED94}">
  <dimension ref="A1:H38"/>
  <sheetViews>
    <sheetView workbookViewId="0">
      <selection activeCell="G6" sqref="G6"/>
    </sheetView>
  </sheetViews>
  <sheetFormatPr defaultRowHeight="15" x14ac:dyDescent="0.25"/>
  <cols>
    <col min="1" max="1" width="25.28515625" customWidth="1"/>
    <col min="2" max="2" width="12.7109375" customWidth="1"/>
    <col min="3" max="3" width="56.42578125" bestFit="1" customWidth="1"/>
    <col min="4" max="4" width="18.5703125" customWidth="1"/>
    <col min="5" max="5" width="20" customWidth="1"/>
    <col min="6" max="6" width="16.140625" customWidth="1"/>
  </cols>
  <sheetData>
    <row r="1" spans="1:8" ht="28.5" x14ac:dyDescent="0.45">
      <c r="A1" s="595" t="str">
        <f>'1a. Budget Grant Calculation'!A1:E1</f>
        <v xml:space="preserve"> Budget Grant Calculation</v>
      </c>
      <c r="B1" s="595"/>
      <c r="C1" s="595"/>
      <c r="D1" s="595"/>
      <c r="E1" s="595"/>
      <c r="F1" s="595"/>
      <c r="G1" s="595"/>
    </row>
    <row r="2" spans="1:8" ht="28.5" x14ac:dyDescent="0.45">
      <c r="A2" s="595" t="str">
        <f>'1a. Budget Grant Calculation'!A2:E2</f>
        <v>DEIS School Budget 2022/2023</v>
      </c>
      <c r="B2" s="595"/>
      <c r="C2" s="595"/>
      <c r="D2" s="595"/>
      <c r="E2" s="595"/>
      <c r="F2" s="595"/>
      <c r="G2" s="595"/>
    </row>
    <row r="3" spans="1:8" ht="28.5" x14ac:dyDescent="0.45">
      <c r="A3" s="89" t="str">
        <f>'1a. Budget Grant Calculation'!A4</f>
        <v xml:space="preserve">School Name </v>
      </c>
      <c r="B3" s="89"/>
      <c r="C3" s="89" t="str">
        <f>'1a. Budget Grant Calculation'!B4</f>
        <v>Community and Comprehensive School</v>
      </c>
      <c r="D3" s="89"/>
      <c r="E3" s="148"/>
      <c r="F3" s="148"/>
      <c r="G3" s="148"/>
    </row>
    <row r="4" spans="1:8" ht="28.5" x14ac:dyDescent="0.45">
      <c r="A4" s="89" t="str">
        <f>'1a. Budget Grant Calculation'!A5</f>
        <v>Roll Number</v>
      </c>
      <c r="B4" s="89"/>
      <c r="C4" s="89" t="str">
        <f>'1a. Budget Grant Calculation'!B5</f>
        <v>654321U</v>
      </c>
      <c r="D4" s="89"/>
      <c r="E4" s="148"/>
      <c r="F4" s="148"/>
      <c r="G4" s="148"/>
    </row>
    <row r="5" spans="1:8" s="9" customFormat="1" ht="28.5" x14ac:dyDescent="0.45">
      <c r="A5" s="89"/>
      <c r="B5" s="89"/>
      <c r="C5" s="89"/>
      <c r="D5" s="89"/>
      <c r="E5" s="148"/>
      <c r="F5" s="148"/>
      <c r="G5" s="148"/>
    </row>
    <row r="6" spans="1:8" ht="21" x14ac:dyDescent="0.35">
      <c r="A6" s="167" t="s">
        <v>343</v>
      </c>
    </row>
    <row r="7" spans="1:8" s="9" customFormat="1" ht="21" x14ac:dyDescent="0.35">
      <c r="A7" s="167" t="s">
        <v>271</v>
      </c>
      <c r="B7" s="167"/>
      <c r="C7" s="167"/>
      <c r="D7" s="112"/>
      <c r="E7" s="112"/>
      <c r="F7" s="112"/>
      <c r="G7" s="112"/>
      <c r="H7" s="112"/>
    </row>
    <row r="8" spans="1:8" s="9" customFormat="1" ht="21" x14ac:dyDescent="0.35">
      <c r="A8" s="167"/>
      <c r="B8" s="167"/>
      <c r="C8" s="167"/>
      <c r="D8" s="112"/>
      <c r="E8" s="112"/>
      <c r="F8" s="112"/>
      <c r="G8" s="112"/>
      <c r="H8" s="112"/>
    </row>
    <row r="9" spans="1:8" ht="21" x14ac:dyDescent="0.35">
      <c r="A9" s="307" t="s">
        <v>389</v>
      </c>
      <c r="B9" s="308"/>
      <c r="C9" s="309"/>
      <c r="D9" s="309"/>
      <c r="E9" s="309"/>
      <c r="F9" s="309"/>
      <c r="G9" s="73"/>
    </row>
    <row r="10" spans="1:8" s="9" customFormat="1" ht="21.75" thickBot="1" x14ac:dyDescent="0.4">
      <c r="A10" s="310"/>
      <c r="B10" s="308"/>
      <c r="C10" s="309"/>
      <c r="D10" s="309"/>
      <c r="E10" s="309"/>
      <c r="F10" s="309"/>
      <c r="G10" s="73"/>
    </row>
    <row r="11" spans="1:8" s="9" customFormat="1" ht="21.75" thickBot="1" x14ac:dyDescent="0.4">
      <c r="A11" s="311" t="s">
        <v>281</v>
      </c>
      <c r="B11" s="312"/>
      <c r="C11" s="313"/>
      <c r="D11" s="314"/>
      <c r="E11" s="314"/>
      <c r="F11" s="314"/>
      <c r="G11" s="315"/>
      <c r="H11" s="112"/>
    </row>
    <row r="12" spans="1:8" s="9" customFormat="1" ht="18.75" x14ac:dyDescent="0.3">
      <c r="A12" s="308"/>
      <c r="B12" s="308"/>
      <c r="C12" s="309"/>
      <c r="D12" s="309"/>
      <c r="E12" s="309"/>
      <c r="F12" s="309"/>
      <c r="G12" s="73"/>
    </row>
    <row r="13" spans="1:8" ht="37.5" x14ac:dyDescent="0.3">
      <c r="A13" s="308"/>
      <c r="B13" s="309"/>
      <c r="C13" s="309"/>
      <c r="D13" s="316" t="s">
        <v>274</v>
      </c>
      <c r="E13" s="316" t="s">
        <v>275</v>
      </c>
      <c r="F13" s="316" t="s">
        <v>276</v>
      </c>
      <c r="G13" s="73"/>
    </row>
    <row r="14" spans="1:8" ht="18.75" x14ac:dyDescent="0.3">
      <c r="A14" s="317" t="s">
        <v>390</v>
      </c>
      <c r="B14" s="309"/>
      <c r="C14" s="309"/>
      <c r="D14" s="174"/>
      <c r="E14" s="174"/>
      <c r="F14" s="175">
        <f>SUM(D14:E14)</f>
        <v>0</v>
      </c>
      <c r="G14" s="73"/>
    </row>
    <row r="15" spans="1:8" ht="19.5" thickBot="1" x14ac:dyDescent="0.35">
      <c r="A15" s="317"/>
      <c r="B15" s="309"/>
      <c r="C15" s="309"/>
      <c r="D15" s="318"/>
      <c r="E15" s="319"/>
      <c r="F15" s="319"/>
      <c r="G15" s="73"/>
    </row>
    <row r="16" spans="1:8" s="9" customFormat="1" ht="19.5" thickBot="1" x14ac:dyDescent="0.35">
      <c r="A16" s="168" t="s">
        <v>280</v>
      </c>
      <c r="B16" s="169"/>
      <c r="C16" s="170"/>
      <c r="D16" s="320"/>
      <c r="E16" s="321"/>
      <c r="F16" s="322"/>
      <c r="G16" s="244"/>
    </row>
    <row r="17" spans="1:7" s="9" customFormat="1" ht="18.75" x14ac:dyDescent="0.3">
      <c r="A17" s="171"/>
      <c r="B17" s="172" t="s">
        <v>273</v>
      </c>
      <c r="C17" s="171" t="s">
        <v>272</v>
      </c>
      <c r="D17" s="323"/>
      <c r="E17" s="314"/>
      <c r="F17" s="314"/>
      <c r="G17" s="244"/>
    </row>
    <row r="18" spans="1:7" ht="18" customHeight="1" x14ac:dyDescent="0.3">
      <c r="A18" s="324" t="s">
        <v>344</v>
      </c>
      <c r="B18" s="325">
        <v>3281</v>
      </c>
      <c r="C18" s="326" t="s">
        <v>244</v>
      </c>
      <c r="D18" s="327">
        <f>IF(D14&lt;200,16000,D14*(32+24+24))</f>
        <v>16000</v>
      </c>
      <c r="E18" s="327">
        <f>E$14*(128+96+96)</f>
        <v>0</v>
      </c>
      <c r="F18" s="328">
        <f t="shared" ref="F18:F20" si="0">SUM(D18:E18)</f>
        <v>16000</v>
      </c>
      <c r="G18" s="73"/>
    </row>
    <row r="19" spans="1:7" ht="18" customHeight="1" x14ac:dyDescent="0.3">
      <c r="A19" s="314"/>
      <c r="B19" s="325">
        <v>3282</v>
      </c>
      <c r="C19" s="329" t="s">
        <v>391</v>
      </c>
      <c r="D19" s="328">
        <f>IF(D14&lt;200,21000, D14*105)</f>
        <v>21000</v>
      </c>
      <c r="E19" s="328"/>
      <c r="F19" s="328">
        <f t="shared" si="0"/>
        <v>21000</v>
      </c>
      <c r="G19" s="73"/>
    </row>
    <row r="20" spans="1:7" ht="18" customHeight="1" x14ac:dyDescent="0.3">
      <c r="A20" s="314"/>
      <c r="B20" s="325">
        <v>3283</v>
      </c>
      <c r="C20" s="326" t="s">
        <v>245</v>
      </c>
      <c r="D20" s="328">
        <f>IF(D14&lt;200,6600,D14*33)</f>
        <v>6600</v>
      </c>
      <c r="E20" s="328">
        <f>E$14*40</f>
        <v>0</v>
      </c>
      <c r="F20" s="328">
        <f t="shared" si="0"/>
        <v>6600</v>
      </c>
      <c r="G20" s="73"/>
    </row>
    <row r="21" spans="1:7" x14ac:dyDescent="0.25">
      <c r="A21" s="73"/>
      <c r="B21" s="73"/>
      <c r="C21" s="73"/>
      <c r="D21" s="73"/>
      <c r="E21" s="73"/>
      <c r="F21" s="73"/>
      <c r="G21" s="73"/>
    </row>
    <row r="22" spans="1:7" x14ac:dyDescent="0.25">
      <c r="A22" s="73"/>
      <c r="B22" s="73"/>
      <c r="C22" s="73"/>
      <c r="D22" s="73"/>
      <c r="E22" s="73"/>
      <c r="F22" s="73"/>
      <c r="G22" s="73"/>
    </row>
    <row r="23" spans="1:7" x14ac:dyDescent="0.25">
      <c r="A23" s="73"/>
      <c r="B23" s="73"/>
      <c r="C23" s="73"/>
      <c r="D23" s="73"/>
      <c r="E23" s="73"/>
      <c r="F23" s="330"/>
      <c r="G23" s="73"/>
    </row>
    <row r="24" spans="1:7" x14ac:dyDescent="0.25">
      <c r="A24" s="73"/>
      <c r="B24" s="73"/>
      <c r="C24" s="73"/>
      <c r="D24" s="73"/>
      <c r="E24" s="73"/>
      <c r="F24" s="73"/>
      <c r="G24" s="73"/>
    </row>
    <row r="25" spans="1:7" x14ac:dyDescent="0.25">
      <c r="A25" s="73"/>
      <c r="B25" s="73"/>
      <c r="C25" s="73"/>
      <c r="D25" s="73"/>
      <c r="E25" s="73"/>
      <c r="F25" s="73"/>
      <c r="G25" s="73"/>
    </row>
    <row r="26" spans="1:7" x14ac:dyDescent="0.25">
      <c r="A26" s="73"/>
      <c r="B26" s="73"/>
      <c r="C26" s="73"/>
      <c r="D26" s="73"/>
      <c r="E26" s="73"/>
      <c r="F26" s="73"/>
      <c r="G26" s="73"/>
    </row>
    <row r="27" spans="1:7" x14ac:dyDescent="0.25">
      <c r="A27" s="73"/>
      <c r="B27" s="73"/>
      <c r="C27" s="73"/>
      <c r="D27" s="73"/>
      <c r="E27" s="73"/>
      <c r="F27" s="73"/>
      <c r="G27" s="73"/>
    </row>
    <row r="28" spans="1:7" x14ac:dyDescent="0.25">
      <c r="A28" s="73"/>
      <c r="B28" s="73"/>
      <c r="C28" s="73"/>
      <c r="D28" s="73"/>
      <c r="E28" s="73"/>
      <c r="F28" s="73"/>
      <c r="G28" s="73"/>
    </row>
    <row r="29" spans="1:7" x14ac:dyDescent="0.25">
      <c r="A29" s="73"/>
      <c r="B29" s="73"/>
      <c r="C29" s="73"/>
      <c r="D29" s="73"/>
      <c r="E29" s="73"/>
      <c r="F29" s="73"/>
      <c r="G29" s="73"/>
    </row>
    <row r="30" spans="1:7" x14ac:dyDescent="0.25">
      <c r="A30" s="73"/>
      <c r="B30" s="73"/>
      <c r="C30" s="73"/>
      <c r="D30" s="73"/>
      <c r="E30" s="73"/>
      <c r="F30" s="73"/>
      <c r="G30" s="73"/>
    </row>
    <row r="31" spans="1:7" x14ac:dyDescent="0.25">
      <c r="A31" s="73"/>
      <c r="B31" s="73"/>
      <c r="C31" s="73"/>
      <c r="D31" s="73"/>
      <c r="E31" s="73"/>
      <c r="F31" s="73"/>
      <c r="G31" s="73"/>
    </row>
    <row r="32" spans="1:7" x14ac:dyDescent="0.25">
      <c r="A32" s="73"/>
      <c r="B32" s="73"/>
      <c r="C32" s="73"/>
      <c r="D32" s="73"/>
      <c r="E32" s="73"/>
      <c r="F32" s="73"/>
      <c r="G32" s="73"/>
    </row>
    <row r="33" spans="1:7" x14ac:dyDescent="0.25">
      <c r="A33" s="73"/>
      <c r="B33" s="73"/>
      <c r="C33" s="73"/>
      <c r="D33" s="73"/>
      <c r="E33" s="73"/>
      <c r="F33" s="73"/>
      <c r="G33" s="73"/>
    </row>
    <row r="34" spans="1:7" x14ac:dyDescent="0.25">
      <c r="A34" s="73"/>
      <c r="B34" s="73"/>
      <c r="C34" s="73"/>
      <c r="D34" s="73"/>
      <c r="E34" s="73"/>
      <c r="F34" s="73"/>
      <c r="G34" s="73"/>
    </row>
    <row r="35" spans="1:7" x14ac:dyDescent="0.25">
      <c r="A35" s="73"/>
      <c r="B35" s="73"/>
      <c r="C35" s="73"/>
      <c r="D35" s="73"/>
      <c r="E35" s="73"/>
      <c r="F35" s="73"/>
      <c r="G35" s="73"/>
    </row>
    <row r="36" spans="1:7" x14ac:dyDescent="0.25">
      <c r="A36" s="73"/>
      <c r="B36" s="73"/>
      <c r="C36" s="73"/>
      <c r="D36" s="73"/>
      <c r="E36" s="73"/>
      <c r="F36" s="73"/>
      <c r="G36" s="73"/>
    </row>
    <row r="37" spans="1:7" x14ac:dyDescent="0.25">
      <c r="A37" s="73"/>
      <c r="B37" s="73"/>
      <c r="C37" s="73"/>
      <c r="D37" s="73"/>
      <c r="E37" s="73"/>
      <c r="F37" s="73"/>
      <c r="G37" s="73"/>
    </row>
    <row r="38" spans="1:7" x14ac:dyDescent="0.25">
      <c r="A38" s="73"/>
      <c r="B38" s="73"/>
      <c r="C38" s="73"/>
      <c r="D38" s="73"/>
      <c r="E38" s="73"/>
      <c r="F38" s="73"/>
      <c r="G38" s="73"/>
    </row>
  </sheetData>
  <mergeCells count="2">
    <mergeCell ref="A1:G1"/>
    <mergeCell ref="A2:G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6"/>
  <sheetViews>
    <sheetView topLeftCell="B1" zoomScaleNormal="100" workbookViewId="0">
      <selection activeCell="C88" sqref="C88"/>
    </sheetView>
  </sheetViews>
  <sheetFormatPr defaultRowHeight="15" x14ac:dyDescent="0.25"/>
  <cols>
    <col min="1" max="1" width="2.85546875" style="9" customWidth="1"/>
    <col min="2" max="2" width="16.5703125" customWidth="1"/>
    <col min="3" max="3" width="31.7109375" customWidth="1"/>
    <col min="4" max="4" width="9.140625" customWidth="1"/>
    <col min="6" max="6" width="23.140625" customWidth="1"/>
    <col min="7" max="7" width="13.28515625" style="4" customWidth="1"/>
    <col min="8" max="8" width="9.28515625" customWidth="1"/>
  </cols>
  <sheetData>
    <row r="1" spans="1:12" ht="15.75" thickBot="1" x14ac:dyDescent="0.3"/>
    <row r="2" spans="1:12" ht="23.25" thickBot="1" x14ac:dyDescent="0.5">
      <c r="B2" s="599" t="s">
        <v>30</v>
      </c>
      <c r="C2" s="600"/>
      <c r="D2" s="600"/>
      <c r="E2" s="600"/>
      <c r="F2" s="600"/>
      <c r="G2" s="601"/>
      <c r="H2" s="60"/>
      <c r="I2" s="8"/>
    </row>
    <row r="3" spans="1:12" ht="25.5" thickBot="1" x14ac:dyDescent="0.55000000000000004">
      <c r="A3" s="180"/>
      <c r="B3" s="602" t="str">
        <f>'1a. Budget Grant Calculation'!A2</f>
        <v>DEIS School Budget 2022/2023</v>
      </c>
      <c r="C3" s="603"/>
      <c r="D3" s="603"/>
      <c r="E3" s="603"/>
      <c r="F3" s="603"/>
      <c r="G3" s="604"/>
      <c r="H3" s="18"/>
      <c r="I3" s="12"/>
      <c r="J3" s="12"/>
    </row>
    <row r="4" spans="1:12" s="9" customFormat="1" ht="25.5" thickBot="1" x14ac:dyDescent="0.55000000000000004">
      <c r="A4" s="180"/>
      <c r="B4" s="181"/>
      <c r="C4" s="181"/>
      <c r="D4" s="181"/>
      <c r="E4" s="181"/>
      <c r="F4" s="181"/>
      <c r="G4" s="181"/>
      <c r="H4" s="18"/>
      <c r="I4" s="12"/>
      <c r="J4" s="12"/>
    </row>
    <row r="5" spans="1:12" ht="21" customHeight="1" x14ac:dyDescent="0.3">
      <c r="A5" s="42"/>
      <c r="B5" s="331" t="s">
        <v>70</v>
      </c>
      <c r="C5" s="332" t="str">
        <f>'1a. Budget Grant Calculation'!B4</f>
        <v>Community and Comprehensive School</v>
      </c>
      <c r="D5" s="333"/>
      <c r="E5" s="334"/>
      <c r="F5" s="335"/>
      <c r="G5" s="336"/>
      <c r="H5" s="19"/>
    </row>
    <row r="6" spans="1:12" ht="21" customHeight="1" thickBot="1" x14ac:dyDescent="0.35">
      <c r="A6" s="42"/>
      <c r="B6" s="337" t="s">
        <v>71</v>
      </c>
      <c r="C6" s="337" t="str">
        <f>'1a. Budget Grant Calculation'!B5</f>
        <v>654321U</v>
      </c>
      <c r="D6" s="338"/>
      <c r="E6" s="339"/>
      <c r="F6" s="340"/>
      <c r="G6" s="336"/>
      <c r="H6" s="19"/>
    </row>
    <row r="7" spans="1:12" ht="18.75" customHeight="1" x14ac:dyDescent="0.3">
      <c r="B7" s="341"/>
      <c r="C7" s="342"/>
      <c r="D7" s="280"/>
      <c r="E7" s="280"/>
      <c r="F7" s="280"/>
      <c r="G7" s="343"/>
    </row>
    <row r="8" spans="1:12" x14ac:dyDescent="0.25">
      <c r="B8" s="54" t="s">
        <v>49</v>
      </c>
      <c r="C8" s="55"/>
      <c r="D8" s="56"/>
      <c r="E8" s="344"/>
      <c r="F8" s="345"/>
      <c r="G8" s="346"/>
      <c r="H8" s="52"/>
      <c r="I8" s="17"/>
      <c r="J8" s="17"/>
    </row>
    <row r="9" spans="1:12" ht="18" customHeight="1" x14ac:dyDescent="0.25">
      <c r="B9" s="57" t="s">
        <v>50</v>
      </c>
      <c r="C9" s="58"/>
      <c r="D9" s="59"/>
      <c r="E9" s="347"/>
      <c r="F9" s="348"/>
      <c r="G9" s="349"/>
      <c r="H9" s="53"/>
      <c r="I9" s="9"/>
      <c r="J9" s="9"/>
    </row>
    <row r="10" spans="1:12" ht="18" customHeight="1" thickBot="1" x14ac:dyDescent="0.3">
      <c r="B10" s="20"/>
      <c r="C10" s="21"/>
      <c r="D10" s="20"/>
      <c r="E10" s="350"/>
      <c r="F10" s="73"/>
      <c r="G10" s="343"/>
      <c r="H10" s="9"/>
      <c r="I10" s="9"/>
      <c r="J10" s="9"/>
    </row>
    <row r="11" spans="1:12" ht="19.5" thickBot="1" x14ac:dyDescent="0.35">
      <c r="B11" s="613" t="s">
        <v>0</v>
      </c>
      <c r="C11" s="614"/>
      <c r="D11" s="614"/>
      <c r="E11" s="614"/>
      <c r="F11" s="614"/>
      <c r="G11" s="615"/>
    </row>
    <row r="12" spans="1:12" ht="15.75" thickBot="1" x14ac:dyDescent="0.3">
      <c r="B12" s="351"/>
      <c r="C12" s="352"/>
      <c r="D12" s="352"/>
      <c r="E12" s="352"/>
      <c r="F12" s="352"/>
      <c r="G12" s="353"/>
    </row>
    <row r="13" spans="1:12" ht="15.75" thickBot="1" x14ac:dyDescent="0.3">
      <c r="B13" s="354" t="s">
        <v>1</v>
      </c>
      <c r="C13" s="355"/>
      <c r="D13" s="356"/>
      <c r="E13" s="356"/>
      <c r="F13" s="357"/>
      <c r="G13" s="358"/>
    </row>
    <row r="14" spans="1:12" x14ac:dyDescent="0.25">
      <c r="B14" s="359">
        <v>3010</v>
      </c>
      <c r="C14" s="360" t="s">
        <v>157</v>
      </c>
      <c r="D14" s="361"/>
      <c r="E14" s="361"/>
      <c r="F14" s="362"/>
      <c r="G14" s="363">
        <f>'1a. Budget Grant Calculation'!F47</f>
        <v>39110</v>
      </c>
      <c r="L14" s="9"/>
    </row>
    <row r="15" spans="1:12" x14ac:dyDescent="0.25">
      <c r="B15" s="364">
        <v>3020</v>
      </c>
      <c r="C15" s="365" t="s">
        <v>111</v>
      </c>
      <c r="D15" s="366" t="s">
        <v>172</v>
      </c>
      <c r="E15" s="367"/>
      <c r="F15" s="368"/>
      <c r="G15" s="369"/>
      <c r="K15" s="9"/>
      <c r="L15" s="9"/>
    </row>
    <row r="16" spans="1:12" x14ac:dyDescent="0.25">
      <c r="B16" s="364">
        <v>3030</v>
      </c>
      <c r="C16" s="365" t="s">
        <v>158</v>
      </c>
      <c r="D16" s="370"/>
      <c r="E16" s="367"/>
      <c r="F16" s="368"/>
      <c r="G16" s="371">
        <f>'1a. Budget Grant Calculation'!D22</f>
        <v>95000</v>
      </c>
      <c r="K16" s="9"/>
      <c r="L16" s="9"/>
    </row>
    <row r="17" spans="2:12" x14ac:dyDescent="0.25">
      <c r="B17" s="364">
        <v>3050</v>
      </c>
      <c r="C17" s="365" t="s">
        <v>392</v>
      </c>
      <c r="D17" s="367"/>
      <c r="E17" s="367"/>
      <c r="F17" s="368"/>
      <c r="G17" s="371">
        <f>'1a. Budget Grant Calculation'!F50</f>
        <v>24500</v>
      </c>
      <c r="K17" s="9"/>
      <c r="L17" s="9"/>
    </row>
    <row r="18" spans="2:12" s="9" customFormat="1" x14ac:dyDescent="0.25">
      <c r="B18" s="364">
        <v>3140</v>
      </c>
      <c r="C18" s="365" t="s">
        <v>299</v>
      </c>
      <c r="D18" s="367"/>
      <c r="E18" s="367"/>
      <c r="F18" s="368"/>
      <c r="G18" s="372"/>
      <c r="H18" s="213"/>
    </row>
    <row r="19" spans="2:12" x14ac:dyDescent="0.25">
      <c r="B19" s="212">
        <v>3150</v>
      </c>
      <c r="C19" s="211" t="s">
        <v>173</v>
      </c>
      <c r="D19" s="367"/>
      <c r="E19" s="367"/>
      <c r="F19" s="368"/>
      <c r="G19" s="371">
        <f>'1a. Budget Grant Calculation'!F52</f>
        <v>3510</v>
      </c>
      <c r="K19" s="9"/>
      <c r="L19" s="9"/>
    </row>
    <row r="20" spans="2:12" x14ac:dyDescent="0.25">
      <c r="B20" s="212">
        <v>3170</v>
      </c>
      <c r="C20" s="211" t="s">
        <v>37</v>
      </c>
      <c r="D20" s="367"/>
      <c r="E20" s="367"/>
      <c r="F20" s="368"/>
      <c r="G20" s="373"/>
      <c r="K20" s="9"/>
      <c r="L20" s="9"/>
    </row>
    <row r="21" spans="2:12" x14ac:dyDescent="0.25">
      <c r="B21" s="212">
        <v>3190</v>
      </c>
      <c r="C21" s="211" t="s">
        <v>79</v>
      </c>
      <c r="D21" s="367"/>
      <c r="E21" s="367"/>
      <c r="F21" s="368"/>
      <c r="G21" s="374">
        <f>'1a. Budget Grant Calculation'!F59</f>
        <v>0</v>
      </c>
      <c r="K21" s="9"/>
      <c r="L21" s="9"/>
    </row>
    <row r="22" spans="2:12" x14ac:dyDescent="0.25">
      <c r="B22" s="212">
        <v>3200</v>
      </c>
      <c r="C22" s="211" t="s">
        <v>174</v>
      </c>
      <c r="D22" s="367"/>
      <c r="E22" s="367"/>
      <c r="F22" s="368"/>
      <c r="G22" s="374">
        <f>'1a. Budget Grant Calculation'!F60</f>
        <v>0</v>
      </c>
      <c r="K22" s="9"/>
      <c r="L22" s="9"/>
    </row>
    <row r="23" spans="2:12" x14ac:dyDescent="0.25">
      <c r="B23" s="212">
        <v>3210</v>
      </c>
      <c r="C23" s="211" t="s">
        <v>175</v>
      </c>
      <c r="D23" s="367"/>
      <c r="E23" s="367"/>
      <c r="F23" s="368"/>
      <c r="G23" s="374">
        <f>'1a. Budget Grant Calculation'!F58</f>
        <v>0</v>
      </c>
      <c r="J23" s="5"/>
      <c r="K23" s="9"/>
      <c r="L23" s="9"/>
    </row>
    <row r="24" spans="2:12" x14ac:dyDescent="0.25">
      <c r="B24" s="212">
        <v>3220</v>
      </c>
      <c r="C24" s="211" t="s">
        <v>2</v>
      </c>
      <c r="D24" s="367"/>
      <c r="E24" s="367"/>
      <c r="F24" s="368"/>
      <c r="G24" s="371">
        <f>'1a. Budget Grant Calculation'!F64</f>
        <v>0</v>
      </c>
      <c r="K24" s="9"/>
      <c r="L24" s="9"/>
    </row>
    <row r="25" spans="2:12" x14ac:dyDescent="0.25">
      <c r="B25" s="212">
        <v>3230</v>
      </c>
      <c r="C25" s="211" t="s">
        <v>164</v>
      </c>
      <c r="D25" s="367"/>
      <c r="E25" s="367"/>
      <c r="F25" s="368"/>
      <c r="G25" s="369"/>
      <c r="K25" s="9"/>
      <c r="L25" s="9"/>
    </row>
    <row r="26" spans="2:12" x14ac:dyDescent="0.25">
      <c r="B26" s="212">
        <v>3240</v>
      </c>
      <c r="C26" s="211" t="s">
        <v>176</v>
      </c>
      <c r="D26" s="367"/>
      <c r="E26" s="367"/>
      <c r="F26" s="368"/>
      <c r="G26" s="371">
        <f>'1a. Budget Grant Calculation'!F55</f>
        <v>5130</v>
      </c>
      <c r="K26" s="9"/>
      <c r="L26" s="9"/>
    </row>
    <row r="27" spans="2:12" s="9" customFormat="1" x14ac:dyDescent="0.25">
      <c r="B27" s="212">
        <v>3245</v>
      </c>
      <c r="C27" s="211" t="s">
        <v>141</v>
      </c>
      <c r="D27" s="367"/>
      <c r="E27" s="367"/>
      <c r="F27" s="368"/>
      <c r="G27" s="374">
        <f>'1a. Budget Grant Calculation'!F62</f>
        <v>0</v>
      </c>
    </row>
    <row r="28" spans="2:12" x14ac:dyDescent="0.25">
      <c r="B28" s="375">
        <v>3255</v>
      </c>
      <c r="C28" s="376" t="s">
        <v>92</v>
      </c>
      <c r="D28" s="367"/>
      <c r="E28" s="367"/>
      <c r="F28" s="368"/>
      <c r="G28" s="369"/>
      <c r="K28" s="9"/>
      <c r="L28" s="9"/>
    </row>
    <row r="29" spans="2:12" s="9" customFormat="1" x14ac:dyDescent="0.25">
      <c r="B29" s="375">
        <v>3260</v>
      </c>
      <c r="C29" s="376" t="s">
        <v>300</v>
      </c>
      <c r="D29" s="367"/>
      <c r="E29" s="367"/>
      <c r="F29" s="368"/>
      <c r="G29" s="369"/>
    </row>
    <row r="30" spans="2:12" x14ac:dyDescent="0.25">
      <c r="B30" s="212">
        <v>3270</v>
      </c>
      <c r="C30" s="211" t="s">
        <v>80</v>
      </c>
      <c r="D30" s="367"/>
      <c r="E30" s="367"/>
      <c r="F30" s="368"/>
      <c r="G30" s="371">
        <f>'1a. Budget Grant Calculation'!F70</f>
        <v>0</v>
      </c>
      <c r="K30" s="9"/>
      <c r="L30" s="9"/>
    </row>
    <row r="31" spans="2:12" s="9" customFormat="1" x14ac:dyDescent="0.25">
      <c r="B31" s="212">
        <v>3275</v>
      </c>
      <c r="C31" s="211" t="s">
        <v>159</v>
      </c>
      <c r="D31" s="367"/>
      <c r="E31" s="367"/>
      <c r="F31" s="368"/>
      <c r="G31" s="377"/>
    </row>
    <row r="32" spans="2:12" s="9" customFormat="1" x14ac:dyDescent="0.25">
      <c r="B32" s="212">
        <v>3276</v>
      </c>
      <c r="C32" s="211" t="s">
        <v>262</v>
      </c>
      <c r="D32" s="367"/>
      <c r="E32" s="367"/>
      <c r="F32" s="368"/>
      <c r="G32" s="377"/>
    </row>
    <row r="33" spans="2:12" x14ac:dyDescent="0.25">
      <c r="B33" s="212">
        <v>3277</v>
      </c>
      <c r="C33" s="211" t="s">
        <v>242</v>
      </c>
      <c r="D33" s="378"/>
      <c r="E33" s="367"/>
      <c r="F33" s="368"/>
      <c r="G33" s="379"/>
      <c r="H33" s="213"/>
      <c r="K33" s="9"/>
      <c r="L33" s="9"/>
    </row>
    <row r="34" spans="2:12" x14ac:dyDescent="0.25">
      <c r="B34" s="212">
        <v>3280</v>
      </c>
      <c r="C34" s="211" t="s">
        <v>243</v>
      </c>
      <c r="D34" s="378"/>
      <c r="E34" s="367"/>
      <c r="F34" s="368"/>
      <c r="G34" s="379"/>
      <c r="H34" s="213"/>
      <c r="K34" s="9"/>
      <c r="L34" s="9"/>
    </row>
    <row r="35" spans="2:12" s="9" customFormat="1" x14ac:dyDescent="0.25">
      <c r="B35" s="212">
        <v>3281</v>
      </c>
      <c r="C35" s="211" t="s">
        <v>244</v>
      </c>
      <c r="D35" s="378"/>
      <c r="E35" s="367"/>
      <c r="F35" s="368"/>
      <c r="G35" s="380">
        <f>'1b.Covid 19 grants'!F18</f>
        <v>16000</v>
      </c>
    </row>
    <row r="36" spans="2:12" s="9" customFormat="1" x14ac:dyDescent="0.25">
      <c r="B36" s="212">
        <v>3282</v>
      </c>
      <c r="C36" s="211" t="s">
        <v>277</v>
      </c>
      <c r="D36" s="378"/>
      <c r="E36" s="367"/>
      <c r="F36" s="368"/>
      <c r="G36" s="380">
        <f>'1b.Covid 19 grants'!F19</f>
        <v>21000</v>
      </c>
    </row>
    <row r="37" spans="2:12" x14ac:dyDescent="0.25">
      <c r="B37" s="212">
        <v>3283</v>
      </c>
      <c r="C37" s="211" t="s">
        <v>245</v>
      </c>
      <c r="D37" s="378"/>
      <c r="E37" s="367"/>
      <c r="F37" s="368"/>
      <c r="G37" s="380">
        <f>'1b.Covid 19 grants'!F20</f>
        <v>6600</v>
      </c>
      <c r="K37" s="9"/>
      <c r="L37" s="9"/>
    </row>
    <row r="38" spans="2:12" x14ac:dyDescent="0.25">
      <c r="B38" s="212">
        <v>3284</v>
      </c>
      <c r="C38" s="211" t="s">
        <v>246</v>
      </c>
      <c r="D38" s="378"/>
      <c r="E38" s="367"/>
      <c r="F38" s="368"/>
      <c r="G38" s="381"/>
      <c r="K38" s="9"/>
      <c r="L38" s="9"/>
    </row>
    <row r="39" spans="2:12" x14ac:dyDescent="0.25">
      <c r="B39" s="212">
        <v>3285</v>
      </c>
      <c r="C39" s="211" t="s">
        <v>247</v>
      </c>
      <c r="D39" s="378"/>
      <c r="E39" s="367"/>
      <c r="F39" s="368"/>
      <c r="G39" s="381"/>
      <c r="K39" s="9"/>
      <c r="L39" s="9"/>
    </row>
    <row r="40" spans="2:12" x14ac:dyDescent="0.25">
      <c r="B40" s="212">
        <v>3286</v>
      </c>
      <c r="C40" s="211" t="s">
        <v>248</v>
      </c>
      <c r="D40" s="378"/>
      <c r="E40" s="367"/>
      <c r="F40" s="368"/>
      <c r="G40" s="381"/>
      <c r="K40" s="9"/>
      <c r="L40" s="9"/>
    </row>
    <row r="41" spans="2:12" x14ac:dyDescent="0.25">
      <c r="B41" s="212">
        <v>3287</v>
      </c>
      <c r="C41" s="211" t="s">
        <v>249</v>
      </c>
      <c r="D41" s="378"/>
      <c r="E41" s="367"/>
      <c r="F41" s="368"/>
      <c r="G41" s="381"/>
      <c r="K41" s="9"/>
      <c r="L41" s="9"/>
    </row>
    <row r="42" spans="2:12" x14ac:dyDescent="0.25">
      <c r="B42" s="212">
        <v>3290</v>
      </c>
      <c r="C42" s="211" t="s">
        <v>301</v>
      </c>
      <c r="D42" s="378"/>
      <c r="E42" s="367"/>
      <c r="F42" s="368"/>
      <c r="G42" s="380">
        <f>'1a. Budget Grant Calculation'!F68</f>
        <v>0</v>
      </c>
      <c r="K42" s="9"/>
      <c r="L42" s="9"/>
    </row>
    <row r="43" spans="2:12" x14ac:dyDescent="0.25">
      <c r="B43" s="382">
        <v>3293</v>
      </c>
      <c r="C43" s="383" t="s">
        <v>368</v>
      </c>
      <c r="D43" s="384"/>
      <c r="E43" s="385"/>
      <c r="F43" s="386"/>
      <c r="G43" s="381"/>
      <c r="K43" s="9"/>
      <c r="L43" s="9"/>
    </row>
    <row r="44" spans="2:12" ht="15.75" thickBot="1" x14ac:dyDescent="0.3">
      <c r="B44" s="387">
        <v>3294</v>
      </c>
      <c r="C44" s="388" t="s">
        <v>94</v>
      </c>
      <c r="D44" s="389"/>
      <c r="E44" s="390"/>
      <c r="F44" s="391"/>
      <c r="G44" s="392"/>
      <c r="I44" s="210"/>
      <c r="K44" s="9"/>
      <c r="L44" s="9"/>
    </row>
    <row r="45" spans="2:12" ht="15.75" thickBot="1" x14ac:dyDescent="0.3">
      <c r="B45" s="393" t="s">
        <v>48</v>
      </c>
      <c r="C45" s="394"/>
      <c r="D45" s="395"/>
      <c r="E45" s="395"/>
      <c r="F45" s="396"/>
      <c r="G45" s="397">
        <f>SUM(G14:G44)</f>
        <v>210850</v>
      </c>
      <c r="K45" s="9"/>
      <c r="L45" s="9"/>
    </row>
    <row r="46" spans="2:12" ht="15.75" thickBot="1" x14ac:dyDescent="0.3">
      <c r="B46" s="398"/>
      <c r="C46" s="398"/>
      <c r="D46" s="398"/>
      <c r="E46" s="398"/>
      <c r="F46" s="399"/>
      <c r="G46" s="400"/>
      <c r="K46" s="9"/>
      <c r="L46" s="9"/>
    </row>
    <row r="47" spans="2:12" ht="15.75" thickBot="1" x14ac:dyDescent="0.3">
      <c r="B47" s="401" t="s">
        <v>177</v>
      </c>
      <c r="C47" s="402"/>
      <c r="D47" s="403"/>
      <c r="E47" s="403"/>
      <c r="F47" s="404"/>
      <c r="G47" s="358"/>
      <c r="K47" s="9"/>
      <c r="L47" s="9"/>
    </row>
    <row r="48" spans="2:12" x14ac:dyDescent="0.25">
      <c r="B48" s="405">
        <v>3295</v>
      </c>
      <c r="C48" s="406" t="s">
        <v>142</v>
      </c>
      <c r="D48" s="407"/>
      <c r="E48" s="407"/>
      <c r="F48" s="408"/>
      <c r="G48" s="409"/>
      <c r="K48" s="9"/>
      <c r="L48" s="9"/>
    </row>
    <row r="49" spans="2:12" x14ac:dyDescent="0.25">
      <c r="B49" s="410">
        <v>3296</v>
      </c>
      <c r="C49" s="411" t="s">
        <v>143</v>
      </c>
      <c r="D49" s="412"/>
      <c r="E49" s="412"/>
      <c r="F49" s="413"/>
      <c r="G49" s="414"/>
      <c r="K49" s="9"/>
      <c r="L49" s="9"/>
    </row>
    <row r="50" spans="2:12" x14ac:dyDescent="0.25">
      <c r="B50" s="410">
        <v>3297</v>
      </c>
      <c r="C50" s="411" t="s">
        <v>144</v>
      </c>
      <c r="D50" s="412"/>
      <c r="E50" s="412"/>
      <c r="F50" s="413"/>
      <c r="G50" s="414"/>
      <c r="K50" s="9"/>
      <c r="L50" s="9"/>
    </row>
    <row r="51" spans="2:12" x14ac:dyDescent="0.25">
      <c r="B51" s="410">
        <v>3298</v>
      </c>
      <c r="C51" s="411" t="s">
        <v>145</v>
      </c>
      <c r="D51" s="412"/>
      <c r="E51" s="412"/>
      <c r="F51" s="413"/>
      <c r="G51" s="414"/>
      <c r="K51" s="9"/>
      <c r="L51" s="9"/>
    </row>
    <row r="52" spans="2:12" ht="15.75" thickBot="1" x14ac:dyDescent="0.3">
      <c r="B52" s="415">
        <v>3299</v>
      </c>
      <c r="C52" s="416" t="s">
        <v>146</v>
      </c>
      <c r="D52" s="417"/>
      <c r="E52" s="417"/>
      <c r="F52" s="418"/>
      <c r="G52" s="419"/>
      <c r="K52" s="9"/>
      <c r="L52" s="9"/>
    </row>
    <row r="53" spans="2:12" ht="15.75" thickBot="1" x14ac:dyDescent="0.3">
      <c r="B53" s="605" t="s">
        <v>147</v>
      </c>
      <c r="C53" s="606"/>
      <c r="D53" s="606"/>
      <c r="E53" s="606"/>
      <c r="F53" s="607"/>
      <c r="G53" s="420">
        <f>SUM(G48:G52)</f>
        <v>0</v>
      </c>
      <c r="K53" s="9"/>
      <c r="L53" s="9"/>
    </row>
    <row r="54" spans="2:12" ht="15.75" thickBot="1" x14ac:dyDescent="0.3">
      <c r="B54" s="421"/>
      <c r="C54" s="422" t="s">
        <v>38</v>
      </c>
      <c r="D54" s="73"/>
      <c r="E54" s="280"/>
      <c r="F54" s="280"/>
      <c r="G54" s="423"/>
      <c r="H54" s="1"/>
      <c r="K54" s="9"/>
      <c r="L54" s="9"/>
    </row>
    <row r="55" spans="2:12" ht="15.75" thickBot="1" x14ac:dyDescent="0.3">
      <c r="B55" s="354" t="s">
        <v>51</v>
      </c>
      <c r="C55" s="355"/>
      <c r="D55" s="356"/>
      <c r="E55" s="356"/>
      <c r="F55" s="357"/>
      <c r="G55" s="424"/>
      <c r="K55" s="9"/>
      <c r="L55" s="9"/>
    </row>
    <row r="56" spans="2:12" x14ac:dyDescent="0.25">
      <c r="B56" s="425">
        <v>3310</v>
      </c>
      <c r="C56" s="426" t="s">
        <v>72</v>
      </c>
      <c r="D56" s="427"/>
      <c r="E56" s="361"/>
      <c r="F56" s="362"/>
      <c r="G56" s="428"/>
      <c r="K56" s="9"/>
      <c r="L56" s="9"/>
    </row>
    <row r="57" spans="2:12" x14ac:dyDescent="0.25">
      <c r="B57" s="212">
        <v>3330</v>
      </c>
      <c r="C57" s="211" t="s">
        <v>93</v>
      </c>
      <c r="D57" s="378"/>
      <c r="E57" s="367"/>
      <c r="F57" s="368"/>
      <c r="G57" s="429"/>
      <c r="K57" s="9"/>
      <c r="L57" s="9"/>
    </row>
    <row r="58" spans="2:12" x14ac:dyDescent="0.25">
      <c r="B58" s="375">
        <v>3335</v>
      </c>
      <c r="C58" s="376" t="s">
        <v>178</v>
      </c>
      <c r="D58" s="378"/>
      <c r="E58" s="367"/>
      <c r="F58" s="368"/>
      <c r="G58" s="429"/>
      <c r="K58" s="9"/>
      <c r="L58" s="9"/>
    </row>
    <row r="59" spans="2:12" x14ac:dyDescent="0.25">
      <c r="B59" s="375">
        <v>3350</v>
      </c>
      <c r="C59" s="430" t="s">
        <v>81</v>
      </c>
      <c r="D59" s="378"/>
      <c r="E59" s="367"/>
      <c r="F59" s="368"/>
      <c r="G59" s="429"/>
      <c r="K59" s="9"/>
      <c r="L59" s="9"/>
    </row>
    <row r="60" spans="2:12" x14ac:dyDescent="0.25">
      <c r="B60" s="375">
        <v>3360</v>
      </c>
      <c r="C60" s="430" t="s">
        <v>82</v>
      </c>
      <c r="D60" s="378"/>
      <c r="E60" s="367"/>
      <c r="F60" s="368"/>
      <c r="G60" s="429"/>
      <c r="K60" s="9"/>
      <c r="L60" s="9"/>
    </row>
    <row r="61" spans="2:12" x14ac:dyDescent="0.25">
      <c r="B61" s="375">
        <v>3370</v>
      </c>
      <c r="C61" s="430" t="s">
        <v>165</v>
      </c>
      <c r="D61" s="378"/>
      <c r="E61" s="367"/>
      <c r="F61" s="368"/>
      <c r="G61" s="429"/>
      <c r="K61" s="9"/>
      <c r="L61" s="9"/>
    </row>
    <row r="62" spans="2:12" x14ac:dyDescent="0.25">
      <c r="B62" s="375">
        <v>3375</v>
      </c>
      <c r="C62" s="376" t="s">
        <v>39</v>
      </c>
      <c r="D62" s="378"/>
      <c r="E62" s="367"/>
      <c r="F62" s="368"/>
      <c r="G62" s="429"/>
      <c r="K62" s="9"/>
      <c r="L62" s="9"/>
    </row>
    <row r="63" spans="2:12" s="9" customFormat="1" x14ac:dyDescent="0.25">
      <c r="B63" s="375">
        <v>3390</v>
      </c>
      <c r="C63" s="430" t="s">
        <v>40</v>
      </c>
      <c r="D63" s="378"/>
      <c r="E63" s="367"/>
      <c r="F63" s="368"/>
      <c r="G63" s="429"/>
    </row>
    <row r="64" spans="2:12" x14ac:dyDescent="0.25">
      <c r="B64" s="375">
        <v>3395</v>
      </c>
      <c r="C64" s="430" t="s">
        <v>302</v>
      </c>
      <c r="D64" s="378"/>
      <c r="E64" s="367"/>
      <c r="F64" s="368"/>
      <c r="G64" s="429"/>
      <c r="K64" s="9"/>
      <c r="L64" s="9"/>
    </row>
    <row r="65" spans="2:12" x14ac:dyDescent="0.25">
      <c r="B65" s="212">
        <v>3410</v>
      </c>
      <c r="C65" s="211" t="s">
        <v>66</v>
      </c>
      <c r="D65" s="378"/>
      <c r="E65" s="367"/>
      <c r="F65" s="368"/>
      <c r="G65" s="429"/>
      <c r="K65" s="9"/>
      <c r="L65" s="9"/>
    </row>
    <row r="66" spans="2:12" x14ac:dyDescent="0.25">
      <c r="B66" s="212">
        <v>3420</v>
      </c>
      <c r="C66" s="211" t="s">
        <v>4</v>
      </c>
      <c r="D66" s="378"/>
      <c r="E66" s="367"/>
      <c r="F66" s="368"/>
      <c r="G66" s="429"/>
      <c r="K66" s="9"/>
      <c r="L66" s="9"/>
    </row>
    <row r="67" spans="2:12" x14ac:dyDescent="0.25">
      <c r="B67" s="212">
        <v>3430</v>
      </c>
      <c r="C67" s="211" t="s">
        <v>5</v>
      </c>
      <c r="D67" s="378"/>
      <c r="E67" s="367"/>
      <c r="F67" s="368"/>
      <c r="G67" s="429"/>
      <c r="K67" s="9"/>
      <c r="L67" s="9"/>
    </row>
    <row r="68" spans="2:12" x14ac:dyDescent="0.25">
      <c r="B68" s="212">
        <v>3440</v>
      </c>
      <c r="C68" s="211" t="s">
        <v>179</v>
      </c>
      <c r="D68" s="378"/>
      <c r="E68" s="367"/>
      <c r="F68" s="368"/>
      <c r="G68" s="429"/>
      <c r="K68" s="9"/>
      <c r="L68" s="9"/>
    </row>
    <row r="69" spans="2:12" s="9" customFormat="1" x14ac:dyDescent="0.25">
      <c r="B69" s="212">
        <v>3450</v>
      </c>
      <c r="C69" s="211" t="s">
        <v>166</v>
      </c>
      <c r="D69" s="378"/>
      <c r="E69" s="367"/>
      <c r="F69" s="368"/>
      <c r="G69" s="429"/>
    </row>
    <row r="70" spans="2:12" x14ac:dyDescent="0.25">
      <c r="B70" s="212">
        <v>3460</v>
      </c>
      <c r="C70" s="211" t="s">
        <v>303</v>
      </c>
      <c r="D70" s="378"/>
      <c r="E70" s="367"/>
      <c r="F70" s="368"/>
      <c r="G70" s="429"/>
      <c r="K70" s="9"/>
      <c r="L70" s="9"/>
    </row>
    <row r="71" spans="2:12" x14ac:dyDescent="0.25">
      <c r="B71" s="212">
        <v>3490</v>
      </c>
      <c r="C71" s="211" t="s">
        <v>167</v>
      </c>
      <c r="D71" s="378"/>
      <c r="E71" s="367"/>
      <c r="F71" s="368"/>
      <c r="G71" s="429"/>
      <c r="K71" s="9"/>
      <c r="L71" s="9"/>
    </row>
    <row r="72" spans="2:12" x14ac:dyDescent="0.25">
      <c r="B72" s="375">
        <v>3495</v>
      </c>
      <c r="C72" s="376" t="s">
        <v>41</v>
      </c>
      <c r="D72" s="378"/>
      <c r="E72" s="378"/>
      <c r="F72" s="431"/>
      <c r="G72" s="429"/>
      <c r="K72" s="9"/>
      <c r="L72" s="9"/>
    </row>
    <row r="73" spans="2:12" x14ac:dyDescent="0.25">
      <c r="B73" s="375">
        <v>3500</v>
      </c>
      <c r="C73" s="430" t="s">
        <v>180</v>
      </c>
      <c r="D73" s="378"/>
      <c r="E73" s="378"/>
      <c r="F73" s="431"/>
      <c r="G73" s="429"/>
      <c r="K73" s="9"/>
      <c r="L73" s="9"/>
    </row>
    <row r="74" spans="2:12" x14ac:dyDescent="0.25">
      <c r="B74" s="375">
        <v>3510</v>
      </c>
      <c r="C74" s="430" t="s">
        <v>6</v>
      </c>
      <c r="D74" s="378"/>
      <c r="E74" s="367"/>
      <c r="F74" s="368"/>
      <c r="G74" s="429"/>
      <c r="K74" s="9"/>
      <c r="L74" s="9"/>
    </row>
    <row r="75" spans="2:12" x14ac:dyDescent="0.25">
      <c r="B75" s="375">
        <v>3520</v>
      </c>
      <c r="C75" s="430" t="s">
        <v>181</v>
      </c>
      <c r="D75" s="378"/>
      <c r="E75" s="367"/>
      <c r="F75" s="368"/>
      <c r="G75" s="429"/>
      <c r="K75" s="9"/>
      <c r="L75" s="9"/>
    </row>
    <row r="76" spans="2:12" x14ac:dyDescent="0.25">
      <c r="B76" s="375">
        <v>3530</v>
      </c>
      <c r="C76" s="430" t="s">
        <v>182</v>
      </c>
      <c r="D76" s="378"/>
      <c r="E76" s="367"/>
      <c r="F76" s="368"/>
      <c r="G76" s="429"/>
      <c r="K76" s="9"/>
      <c r="L76" s="9"/>
    </row>
    <row r="77" spans="2:12" x14ac:dyDescent="0.25">
      <c r="B77" s="375">
        <v>3535</v>
      </c>
      <c r="C77" s="376" t="s">
        <v>183</v>
      </c>
      <c r="D77" s="378"/>
      <c r="E77" s="367"/>
      <c r="F77" s="368"/>
      <c r="G77" s="429"/>
      <c r="K77" s="9"/>
      <c r="L77" s="9"/>
    </row>
    <row r="78" spans="2:12" x14ac:dyDescent="0.25">
      <c r="B78" s="212">
        <v>3550</v>
      </c>
      <c r="C78" s="211" t="s">
        <v>42</v>
      </c>
      <c r="D78" s="378"/>
      <c r="E78" s="367"/>
      <c r="F78" s="368"/>
      <c r="G78" s="429"/>
      <c r="K78" s="9"/>
      <c r="L78" s="9"/>
    </row>
    <row r="79" spans="2:12" x14ac:dyDescent="0.25">
      <c r="B79" s="212">
        <v>3570</v>
      </c>
      <c r="C79" s="211" t="s">
        <v>83</v>
      </c>
      <c r="D79" s="378"/>
      <c r="E79" s="367"/>
      <c r="F79" s="368"/>
      <c r="G79" s="429"/>
      <c r="K79" s="9"/>
      <c r="L79" s="9"/>
    </row>
    <row r="80" spans="2:12" x14ac:dyDescent="0.25">
      <c r="B80" s="212">
        <v>3574</v>
      </c>
      <c r="C80" s="211" t="s">
        <v>393</v>
      </c>
      <c r="D80" s="378"/>
      <c r="E80" s="367"/>
      <c r="F80" s="368"/>
      <c r="G80" s="429"/>
      <c r="K80" s="9"/>
      <c r="L80" s="9"/>
    </row>
    <row r="81" spans="1:12" ht="15.75" thickBot="1" x14ac:dyDescent="0.3">
      <c r="B81" s="387">
        <v>3575</v>
      </c>
      <c r="C81" s="388" t="s">
        <v>394</v>
      </c>
      <c r="D81" s="389"/>
      <c r="E81" s="390"/>
      <c r="F81" s="391"/>
      <c r="G81" s="432"/>
      <c r="K81" s="9"/>
      <c r="L81" s="9"/>
    </row>
    <row r="82" spans="1:12" ht="15.75" thickBot="1" x14ac:dyDescent="0.3">
      <c r="B82" s="393" t="s">
        <v>52</v>
      </c>
      <c r="C82" s="394"/>
      <c r="D82" s="395"/>
      <c r="E82" s="395"/>
      <c r="F82" s="396"/>
      <c r="G82" s="397">
        <f>SUM(G56:G81)</f>
        <v>0</v>
      </c>
      <c r="K82" s="9"/>
      <c r="L82" s="9"/>
    </row>
    <row r="83" spans="1:12" ht="15.75" thickBot="1" x14ac:dyDescent="0.3">
      <c r="B83" s="421"/>
      <c r="C83" s="422" t="s">
        <v>38</v>
      </c>
      <c r="D83" s="73"/>
      <c r="E83" s="280"/>
      <c r="F83" s="280"/>
      <c r="G83" s="433"/>
      <c r="K83" s="9"/>
      <c r="L83" s="9"/>
    </row>
    <row r="84" spans="1:12" ht="15.75" thickBot="1" x14ac:dyDescent="0.3">
      <c r="B84" s="401" t="s">
        <v>7</v>
      </c>
      <c r="C84" s="355"/>
      <c r="D84" s="356"/>
      <c r="E84" s="356"/>
      <c r="F84" s="357"/>
      <c r="G84" s="434"/>
      <c r="K84" s="9"/>
      <c r="L84" s="9"/>
    </row>
    <row r="85" spans="1:12" x14ac:dyDescent="0.25">
      <c r="B85" s="435">
        <v>3650</v>
      </c>
      <c r="C85" s="591" t="s">
        <v>395</v>
      </c>
      <c r="D85" s="427"/>
      <c r="E85" s="361"/>
      <c r="F85" s="436"/>
      <c r="G85" s="429"/>
      <c r="K85" s="9"/>
      <c r="L85" s="9"/>
    </row>
    <row r="86" spans="1:12" x14ac:dyDescent="0.25">
      <c r="B86" s="435">
        <v>3700</v>
      </c>
      <c r="C86" s="437" t="s">
        <v>168</v>
      </c>
      <c r="D86" s="378"/>
      <c r="E86" s="367"/>
      <c r="F86" s="438"/>
      <c r="G86" s="429"/>
      <c r="K86" s="9"/>
      <c r="L86" s="9"/>
    </row>
    <row r="87" spans="1:12" x14ac:dyDescent="0.25">
      <c r="A87" s="44"/>
      <c r="B87" s="435">
        <v>3770</v>
      </c>
      <c r="C87" s="437" t="s">
        <v>184</v>
      </c>
      <c r="D87" s="378"/>
      <c r="E87" s="367"/>
      <c r="F87" s="438"/>
      <c r="G87" s="429"/>
      <c r="K87" s="9"/>
      <c r="L87" s="9"/>
    </row>
    <row r="88" spans="1:12" x14ac:dyDescent="0.25">
      <c r="B88" s="435">
        <v>3800</v>
      </c>
      <c r="C88" s="437" t="s">
        <v>8</v>
      </c>
      <c r="D88" s="378"/>
      <c r="E88" s="367"/>
      <c r="F88" s="438"/>
      <c r="G88" s="429"/>
      <c r="K88" s="9"/>
      <c r="L88" s="9"/>
    </row>
    <row r="89" spans="1:12" x14ac:dyDescent="0.25">
      <c r="B89" s="439">
        <v>3850</v>
      </c>
      <c r="C89" s="437" t="s">
        <v>7</v>
      </c>
      <c r="D89" s="378"/>
      <c r="E89" s="367"/>
      <c r="F89" s="438"/>
      <c r="G89" s="429"/>
      <c r="K89" s="9"/>
      <c r="L89" s="9"/>
    </row>
    <row r="90" spans="1:12" x14ac:dyDescent="0.25">
      <c r="B90" s="435">
        <v>3851</v>
      </c>
      <c r="C90" s="437" t="s">
        <v>148</v>
      </c>
      <c r="D90" s="378"/>
      <c r="E90" s="367"/>
      <c r="F90" s="438"/>
      <c r="G90" s="429"/>
      <c r="K90" s="9"/>
      <c r="L90" s="9"/>
    </row>
    <row r="91" spans="1:12" x14ac:dyDescent="0.25">
      <c r="B91" s="439">
        <v>3852</v>
      </c>
      <c r="C91" s="437" t="s">
        <v>149</v>
      </c>
      <c r="D91" s="378"/>
      <c r="E91" s="367"/>
      <c r="F91" s="438"/>
      <c r="G91" s="429"/>
      <c r="K91" s="9"/>
      <c r="L91" s="9"/>
    </row>
    <row r="92" spans="1:12" ht="15.75" thickBot="1" x14ac:dyDescent="0.3">
      <c r="B92" s="435">
        <v>3853</v>
      </c>
      <c r="C92" s="440" t="s">
        <v>150</v>
      </c>
      <c r="D92" s="389"/>
      <c r="E92" s="390"/>
      <c r="F92" s="441"/>
      <c r="G92" s="429"/>
      <c r="K92" s="9"/>
      <c r="L92" s="9"/>
    </row>
    <row r="93" spans="1:12" s="9" customFormat="1" ht="15.75" thickBot="1" x14ac:dyDescent="0.3">
      <c r="B93" s="401" t="s">
        <v>53</v>
      </c>
      <c r="C93" s="394"/>
      <c r="D93" s="395"/>
      <c r="E93" s="395"/>
      <c r="F93" s="396"/>
      <c r="G93" s="434">
        <f>SUM(G85:G92)</f>
        <v>0</v>
      </c>
    </row>
    <row r="94" spans="1:12" ht="15.75" thickBot="1" x14ac:dyDescent="0.3">
      <c r="B94" s="421"/>
      <c r="C94" s="422" t="s">
        <v>38</v>
      </c>
      <c r="D94" s="73"/>
      <c r="E94" s="280"/>
      <c r="F94" s="280"/>
      <c r="G94" s="423"/>
      <c r="K94" s="9"/>
      <c r="L94" s="9"/>
    </row>
    <row r="95" spans="1:12" ht="15.75" thickBot="1" x14ac:dyDescent="0.3">
      <c r="B95" s="401"/>
      <c r="C95" s="402" t="s">
        <v>9</v>
      </c>
      <c r="D95" s="403"/>
      <c r="E95" s="403"/>
      <c r="F95" s="404"/>
      <c r="G95" s="434">
        <f>G93+G82+G45+G53</f>
        <v>210850</v>
      </c>
      <c r="K95" s="9"/>
      <c r="L95" s="9"/>
    </row>
    <row r="96" spans="1:12" ht="15.75" thickBot="1" x14ac:dyDescent="0.3">
      <c r="B96" s="442"/>
      <c r="C96" s="443"/>
      <c r="D96" s="443"/>
      <c r="E96" s="443"/>
      <c r="F96" s="444"/>
      <c r="G96" s="445"/>
      <c r="K96" s="9"/>
      <c r="L96" s="9"/>
    </row>
    <row r="97" spans="2:12" ht="19.5" thickBot="1" x14ac:dyDescent="0.35">
      <c r="B97" s="608" t="s">
        <v>10</v>
      </c>
      <c r="C97" s="609"/>
      <c r="D97" s="609"/>
      <c r="E97" s="609"/>
      <c r="F97" s="609"/>
      <c r="G97" s="610"/>
      <c r="K97" s="9"/>
      <c r="L97" s="9"/>
    </row>
    <row r="98" spans="2:12" ht="15.75" thickBot="1" x14ac:dyDescent="0.3">
      <c r="B98" s="421"/>
      <c r="C98" s="446"/>
      <c r="D98" s="447"/>
      <c r="E98" s="447"/>
      <c r="F98" s="447"/>
      <c r="G98" s="448"/>
      <c r="K98" s="9"/>
      <c r="L98" s="9"/>
    </row>
    <row r="99" spans="2:12" ht="15.75" thickBot="1" x14ac:dyDescent="0.3">
      <c r="B99" s="596" t="s">
        <v>54</v>
      </c>
      <c r="C99" s="611"/>
      <c r="D99" s="611"/>
      <c r="E99" s="611"/>
      <c r="F99" s="611"/>
      <c r="G99" s="612"/>
      <c r="K99" s="9"/>
      <c r="L99" s="9"/>
    </row>
    <row r="100" spans="2:12" x14ac:dyDescent="0.25">
      <c r="B100" s="449">
        <v>4110</v>
      </c>
      <c r="C100" s="450" t="s">
        <v>185</v>
      </c>
      <c r="D100" s="427"/>
      <c r="E100" s="361"/>
      <c r="F100" s="436"/>
      <c r="G100" s="451"/>
      <c r="K100" s="9"/>
      <c r="L100" s="9"/>
    </row>
    <row r="101" spans="2:12" s="9" customFormat="1" x14ac:dyDescent="0.25">
      <c r="B101" s="435">
        <v>4111</v>
      </c>
      <c r="C101" s="437" t="s">
        <v>186</v>
      </c>
      <c r="D101" s="378"/>
      <c r="E101" s="367"/>
      <c r="F101" s="438"/>
      <c r="G101" s="451"/>
    </row>
    <row r="102" spans="2:12" x14ac:dyDescent="0.25">
      <c r="B102" s="435">
        <v>4112</v>
      </c>
      <c r="C102" s="437" t="s">
        <v>263</v>
      </c>
      <c r="D102" s="378"/>
      <c r="E102" s="367"/>
      <c r="F102" s="438"/>
      <c r="G102" s="452"/>
      <c r="H102" s="9"/>
      <c r="K102" s="9"/>
      <c r="L102" s="9"/>
    </row>
    <row r="103" spans="2:12" x14ac:dyDescent="0.25">
      <c r="B103" s="435">
        <v>4150</v>
      </c>
      <c r="C103" s="437" t="s">
        <v>187</v>
      </c>
      <c r="D103" s="378"/>
      <c r="E103" s="367"/>
      <c r="F103" s="438"/>
      <c r="G103" s="453">
        <f>G26</f>
        <v>5130</v>
      </c>
      <c r="K103" s="9"/>
      <c r="L103" s="9"/>
    </row>
    <row r="104" spans="2:12" x14ac:dyDescent="0.25">
      <c r="B104" s="435">
        <v>4155</v>
      </c>
      <c r="C104" s="437" t="s">
        <v>345</v>
      </c>
      <c r="D104" s="378"/>
      <c r="E104" s="367"/>
      <c r="F104" s="438"/>
      <c r="G104" s="454">
        <f>G28</f>
        <v>0</v>
      </c>
      <c r="H104" s="213"/>
      <c r="K104" s="9"/>
      <c r="L104" s="9"/>
    </row>
    <row r="105" spans="2:12" s="9" customFormat="1" x14ac:dyDescent="0.25">
      <c r="B105" s="435">
        <v>4170</v>
      </c>
      <c r="C105" s="437" t="s">
        <v>84</v>
      </c>
      <c r="D105" s="378"/>
      <c r="E105" s="367"/>
      <c r="F105" s="438"/>
      <c r="G105" s="452"/>
      <c r="H105"/>
    </row>
    <row r="106" spans="2:12" s="9" customFormat="1" x14ac:dyDescent="0.25">
      <c r="B106" s="435">
        <v>4180</v>
      </c>
      <c r="C106" s="437" t="s">
        <v>264</v>
      </c>
      <c r="D106" s="378"/>
      <c r="E106" s="367"/>
      <c r="F106" s="438"/>
      <c r="G106" s="452"/>
    </row>
    <row r="107" spans="2:12" x14ac:dyDescent="0.25">
      <c r="B107" s="435">
        <v>4181</v>
      </c>
      <c r="C107" s="437" t="s">
        <v>304</v>
      </c>
      <c r="D107" s="378"/>
      <c r="E107" s="367"/>
      <c r="F107" s="438"/>
      <c r="G107" s="451"/>
      <c r="H107" s="9"/>
      <c r="K107" s="9"/>
      <c r="L107" s="9"/>
    </row>
    <row r="108" spans="2:12" s="9" customFormat="1" x14ac:dyDescent="0.25">
      <c r="B108" s="435">
        <v>4190</v>
      </c>
      <c r="C108" s="437" t="s">
        <v>160</v>
      </c>
      <c r="D108" s="378"/>
      <c r="E108" s="367"/>
      <c r="F108" s="438"/>
      <c r="G108" s="455"/>
      <c r="H108"/>
    </row>
    <row r="109" spans="2:12" x14ac:dyDescent="0.25">
      <c r="B109" s="435">
        <v>4191</v>
      </c>
      <c r="C109" s="437" t="s">
        <v>305</v>
      </c>
      <c r="D109" s="378"/>
      <c r="E109" s="367"/>
      <c r="F109" s="438"/>
      <c r="G109" s="456"/>
      <c r="H109" s="9"/>
      <c r="K109" s="9"/>
      <c r="L109" s="9"/>
    </row>
    <row r="110" spans="2:12" s="9" customFormat="1" x14ac:dyDescent="0.25">
      <c r="B110" s="435">
        <v>4196</v>
      </c>
      <c r="C110" s="437" t="s">
        <v>188</v>
      </c>
      <c r="D110" s="378"/>
      <c r="E110" s="367"/>
      <c r="F110" s="438"/>
      <c r="G110" s="454">
        <f>G44</f>
        <v>0</v>
      </c>
      <c r="H110"/>
    </row>
    <row r="111" spans="2:12" s="9" customFormat="1" x14ac:dyDescent="0.25">
      <c r="B111" s="435">
        <v>4197</v>
      </c>
      <c r="C111" s="437" t="s">
        <v>250</v>
      </c>
      <c r="D111" s="378"/>
      <c r="E111" s="367"/>
      <c r="F111" s="438"/>
      <c r="G111" s="457">
        <f>G41</f>
        <v>0</v>
      </c>
    </row>
    <row r="112" spans="2:12" s="9" customFormat="1" x14ac:dyDescent="0.25">
      <c r="B112" s="435">
        <v>4198</v>
      </c>
      <c r="C112" s="437" t="s">
        <v>306</v>
      </c>
      <c r="D112" s="378"/>
      <c r="E112" s="367"/>
      <c r="F112" s="438"/>
      <c r="G112" s="452"/>
    </row>
    <row r="113" spans="1:12" ht="15.75" thickBot="1" x14ac:dyDescent="0.3">
      <c r="B113" s="439">
        <v>4199</v>
      </c>
      <c r="C113" s="440" t="s">
        <v>307</v>
      </c>
      <c r="D113" s="389"/>
      <c r="E113" s="390"/>
      <c r="F113" s="441"/>
      <c r="G113" s="458"/>
      <c r="H113" s="9"/>
      <c r="K113" s="9"/>
      <c r="L113" s="9"/>
    </row>
    <row r="114" spans="1:12" ht="15.75" thickBot="1" x14ac:dyDescent="0.3">
      <c r="B114" s="459" t="s">
        <v>64</v>
      </c>
      <c r="C114" s="460"/>
      <c r="D114" s="460"/>
      <c r="E114" s="460"/>
      <c r="F114" s="461"/>
      <c r="G114" s="462">
        <f>SUM(G100:G113)</f>
        <v>5130</v>
      </c>
      <c r="K114" s="9"/>
      <c r="L114" s="9"/>
    </row>
    <row r="115" spans="1:12" ht="15.75" thickBot="1" x14ac:dyDescent="0.3">
      <c r="B115" s="421"/>
      <c r="C115" s="422" t="s">
        <v>38</v>
      </c>
      <c r="D115" s="73"/>
      <c r="E115" s="280"/>
      <c r="F115" s="280"/>
      <c r="G115" s="423"/>
      <c r="K115" s="9"/>
      <c r="L115" s="9"/>
    </row>
    <row r="116" spans="1:12" ht="15.75" thickBot="1" x14ac:dyDescent="0.3">
      <c r="B116" s="459" t="s">
        <v>55</v>
      </c>
      <c r="C116" s="463"/>
      <c r="D116" s="463"/>
      <c r="E116" s="463"/>
      <c r="F116" s="463"/>
      <c r="G116" s="464"/>
      <c r="K116" s="9"/>
      <c r="L116" s="9"/>
    </row>
    <row r="117" spans="1:12" x14ac:dyDescent="0.25">
      <c r="B117" s="465">
        <v>4310</v>
      </c>
      <c r="C117" s="450" t="s">
        <v>189</v>
      </c>
      <c r="D117" s="427"/>
      <c r="E117" s="361"/>
      <c r="F117" s="436"/>
      <c r="G117" s="466"/>
      <c r="K117" s="9"/>
      <c r="L117" s="9"/>
    </row>
    <row r="118" spans="1:12" x14ac:dyDescent="0.25">
      <c r="B118" s="435">
        <v>4330</v>
      </c>
      <c r="C118" s="437" t="s">
        <v>169</v>
      </c>
      <c r="D118" s="378"/>
      <c r="E118" s="367"/>
      <c r="F118" s="438"/>
      <c r="G118" s="467"/>
      <c r="K118" s="9"/>
      <c r="L118" s="9"/>
    </row>
    <row r="119" spans="1:12" x14ac:dyDescent="0.25">
      <c r="B119" s="435">
        <v>4350</v>
      </c>
      <c r="C119" s="437" t="s">
        <v>190</v>
      </c>
      <c r="D119" s="378"/>
      <c r="E119" s="367"/>
      <c r="F119" s="438"/>
      <c r="G119" s="468"/>
      <c r="K119" s="9"/>
      <c r="L119" s="9"/>
    </row>
    <row r="120" spans="1:12" x14ac:dyDescent="0.25">
      <c r="B120" s="435">
        <v>4370</v>
      </c>
      <c r="C120" s="437" t="s">
        <v>191</v>
      </c>
      <c r="D120" s="378"/>
      <c r="E120" s="367"/>
      <c r="F120" s="438"/>
      <c r="G120" s="467"/>
      <c r="K120" s="9"/>
      <c r="L120" s="9"/>
    </row>
    <row r="121" spans="1:12" x14ac:dyDescent="0.25">
      <c r="B121" s="435">
        <v>4390</v>
      </c>
      <c r="C121" s="437" t="s">
        <v>192</v>
      </c>
      <c r="D121" s="378"/>
      <c r="E121" s="367"/>
      <c r="F121" s="438"/>
      <c r="G121" s="468"/>
      <c r="K121" s="9"/>
      <c r="L121" s="9"/>
    </row>
    <row r="122" spans="1:12" s="9" customFormat="1" x14ac:dyDescent="0.25">
      <c r="B122" s="435">
        <v>4410</v>
      </c>
      <c r="C122" s="437" t="s">
        <v>396</v>
      </c>
      <c r="D122" s="378"/>
      <c r="E122" s="367"/>
      <c r="F122" s="438"/>
      <c r="G122" s="467"/>
      <c r="H122"/>
    </row>
    <row r="123" spans="1:12" x14ac:dyDescent="0.25">
      <c r="B123" s="435">
        <v>4420</v>
      </c>
      <c r="C123" s="437" t="s">
        <v>308</v>
      </c>
      <c r="D123" s="378"/>
      <c r="E123" s="367"/>
      <c r="F123" s="438"/>
      <c r="G123" s="467"/>
      <c r="H123" s="9"/>
      <c r="K123" s="9"/>
      <c r="L123" s="9"/>
    </row>
    <row r="124" spans="1:12" x14ac:dyDescent="0.25">
      <c r="B124" s="435">
        <v>4430</v>
      </c>
      <c r="C124" s="437" t="s">
        <v>194</v>
      </c>
      <c r="D124" s="378"/>
      <c r="E124" s="367"/>
      <c r="F124" s="438"/>
      <c r="G124" s="468"/>
      <c r="K124" s="9"/>
      <c r="L124" s="9"/>
    </row>
    <row r="125" spans="1:12" x14ac:dyDescent="0.25">
      <c r="B125" s="435">
        <v>4450</v>
      </c>
      <c r="C125" s="437" t="s">
        <v>195</v>
      </c>
      <c r="D125" s="378"/>
      <c r="E125" s="367"/>
      <c r="F125" s="438"/>
      <c r="G125" s="467"/>
      <c r="K125" s="9"/>
      <c r="L125" s="9"/>
    </row>
    <row r="126" spans="1:12" x14ac:dyDescent="0.25">
      <c r="A126" s="44"/>
      <c r="B126" s="435">
        <v>4470</v>
      </c>
      <c r="C126" s="437" t="s">
        <v>193</v>
      </c>
      <c r="D126" s="378"/>
      <c r="E126" s="367"/>
      <c r="F126" s="438"/>
      <c r="G126" s="468"/>
      <c r="K126" s="9"/>
      <c r="L126" s="9"/>
    </row>
    <row r="127" spans="1:12" x14ac:dyDescent="0.25">
      <c r="B127" s="435">
        <v>4490</v>
      </c>
      <c r="C127" s="437" t="s">
        <v>196</v>
      </c>
      <c r="D127" s="378"/>
      <c r="E127" s="367"/>
      <c r="F127" s="438"/>
      <c r="G127" s="467"/>
      <c r="K127" s="9"/>
      <c r="L127" s="9"/>
    </row>
    <row r="128" spans="1:12" x14ac:dyDescent="0.25">
      <c r="A128" s="44"/>
      <c r="B128" s="435">
        <v>4550</v>
      </c>
      <c r="C128" s="437" t="s">
        <v>197</v>
      </c>
      <c r="D128" s="378"/>
      <c r="E128" s="367"/>
      <c r="F128" s="438"/>
      <c r="G128" s="468"/>
      <c r="K128" s="9"/>
      <c r="L128" s="9"/>
    </row>
    <row r="129" spans="1:12" s="9" customFormat="1" x14ac:dyDescent="0.25">
      <c r="A129" s="66"/>
      <c r="B129" s="435">
        <v>4570</v>
      </c>
      <c r="C129" s="437" t="s">
        <v>198</v>
      </c>
      <c r="D129" s="378"/>
      <c r="E129" s="367"/>
      <c r="F129" s="438"/>
      <c r="G129" s="467"/>
      <c r="H129"/>
    </row>
    <row r="130" spans="1:12" ht="12.6" customHeight="1" x14ac:dyDescent="0.25">
      <c r="B130" s="435">
        <v>4590</v>
      </c>
      <c r="C130" s="437" t="s">
        <v>200</v>
      </c>
      <c r="D130" s="378"/>
      <c r="E130" s="367"/>
      <c r="F130" s="438"/>
      <c r="G130" s="468"/>
      <c r="H130" s="9"/>
      <c r="K130" s="9"/>
      <c r="L130" s="9"/>
    </row>
    <row r="131" spans="1:12" x14ac:dyDescent="0.25">
      <c r="B131" s="435">
        <v>4610</v>
      </c>
      <c r="C131" s="437" t="s">
        <v>199</v>
      </c>
      <c r="D131" s="378"/>
      <c r="E131" s="367"/>
      <c r="F131" s="438"/>
      <c r="G131" s="467"/>
      <c r="K131" s="9"/>
      <c r="L131" s="9"/>
    </row>
    <row r="132" spans="1:12" s="9" customFormat="1" x14ac:dyDescent="0.25">
      <c r="B132" s="435">
        <v>4620</v>
      </c>
      <c r="C132" s="437" t="s">
        <v>201</v>
      </c>
      <c r="D132" s="378"/>
      <c r="E132" s="367"/>
      <c r="F132" s="438"/>
      <c r="G132" s="468"/>
      <c r="H132"/>
    </row>
    <row r="133" spans="1:12" s="9" customFormat="1" x14ac:dyDescent="0.25">
      <c r="B133" s="435">
        <v>4630</v>
      </c>
      <c r="C133" s="437" t="s">
        <v>202</v>
      </c>
      <c r="D133" s="378"/>
      <c r="E133" s="367"/>
      <c r="F133" s="438"/>
      <c r="G133" s="467"/>
    </row>
    <row r="134" spans="1:12" s="9" customFormat="1" x14ac:dyDescent="0.25">
      <c r="B134" s="435">
        <v>4635</v>
      </c>
      <c r="C134" s="437" t="s">
        <v>309</v>
      </c>
      <c r="D134" s="378"/>
      <c r="E134" s="367"/>
      <c r="F134" s="438"/>
      <c r="G134" s="467"/>
    </row>
    <row r="135" spans="1:12" s="9" customFormat="1" x14ac:dyDescent="0.25">
      <c r="B135" s="435">
        <v>4640</v>
      </c>
      <c r="C135" s="437" t="s">
        <v>203</v>
      </c>
      <c r="D135" s="378"/>
      <c r="E135" s="367"/>
      <c r="F135" s="438"/>
      <c r="G135" s="468"/>
    </row>
    <row r="136" spans="1:12" x14ac:dyDescent="0.25">
      <c r="B136" s="435">
        <v>4650</v>
      </c>
      <c r="C136" s="437" t="s">
        <v>204</v>
      </c>
      <c r="D136" s="378"/>
      <c r="E136" s="367"/>
      <c r="F136" s="438"/>
      <c r="G136" s="467"/>
      <c r="H136" s="9"/>
      <c r="K136" s="9"/>
      <c r="L136" s="9"/>
    </row>
    <row r="137" spans="1:12" s="9" customFormat="1" x14ac:dyDescent="0.25">
      <c r="B137" s="435">
        <v>4670</v>
      </c>
      <c r="C137" s="437" t="s">
        <v>205</v>
      </c>
      <c r="D137" s="378"/>
      <c r="E137" s="367"/>
      <c r="F137" s="438"/>
      <c r="G137" s="468"/>
      <c r="H137"/>
    </row>
    <row r="138" spans="1:12" s="9" customFormat="1" x14ac:dyDescent="0.25">
      <c r="B138" s="469">
        <v>4671</v>
      </c>
      <c r="C138" s="470" t="s">
        <v>207</v>
      </c>
      <c r="D138" s="378"/>
      <c r="E138" s="367"/>
      <c r="F138" s="438"/>
      <c r="G138" s="467"/>
    </row>
    <row r="139" spans="1:12" x14ac:dyDescent="0.25">
      <c r="B139" s="469">
        <v>4690</v>
      </c>
      <c r="C139" s="471" t="s">
        <v>206</v>
      </c>
      <c r="D139" s="378"/>
      <c r="E139" s="367"/>
      <c r="F139" s="438"/>
      <c r="G139" s="468"/>
      <c r="H139" s="9"/>
      <c r="K139" s="9"/>
      <c r="L139" s="9"/>
    </row>
    <row r="140" spans="1:12" x14ac:dyDescent="0.25">
      <c r="B140" s="469">
        <v>4710</v>
      </c>
      <c r="C140" s="471" t="s">
        <v>208</v>
      </c>
      <c r="D140" s="378"/>
      <c r="E140" s="367"/>
      <c r="F140" s="438"/>
      <c r="G140" s="467"/>
      <c r="K140" s="9"/>
      <c r="L140" s="9"/>
    </row>
    <row r="141" spans="1:12" x14ac:dyDescent="0.25">
      <c r="B141" s="469">
        <v>4720</v>
      </c>
      <c r="C141" s="471" t="s">
        <v>209</v>
      </c>
      <c r="D141" s="378"/>
      <c r="E141" s="367"/>
      <c r="F141" s="438"/>
      <c r="G141" s="468"/>
      <c r="K141" s="9"/>
      <c r="L141" s="9"/>
    </row>
    <row r="142" spans="1:12" s="9" customFormat="1" x14ac:dyDescent="0.25">
      <c r="B142" s="469">
        <v>4730</v>
      </c>
      <c r="C142" s="471" t="s">
        <v>161</v>
      </c>
      <c r="D142" s="378"/>
      <c r="E142" s="367"/>
      <c r="F142" s="438"/>
      <c r="G142" s="472">
        <f>G19</f>
        <v>3510</v>
      </c>
      <c r="H142"/>
    </row>
    <row r="143" spans="1:12" s="9" customFormat="1" x14ac:dyDescent="0.25">
      <c r="B143" s="469">
        <v>4740</v>
      </c>
      <c r="C143" s="471" t="s">
        <v>151</v>
      </c>
      <c r="D143" s="378"/>
      <c r="E143" s="367"/>
      <c r="F143" s="438"/>
      <c r="G143" s="468"/>
    </row>
    <row r="144" spans="1:12" x14ac:dyDescent="0.25">
      <c r="B144" s="469">
        <v>4741</v>
      </c>
      <c r="C144" s="471" t="s">
        <v>265</v>
      </c>
      <c r="D144" s="378"/>
      <c r="E144" s="367"/>
      <c r="F144" s="438"/>
      <c r="G144" s="467"/>
      <c r="H144" s="9"/>
      <c r="K144" s="9"/>
      <c r="L144" s="9"/>
    </row>
    <row r="145" spans="1:12" x14ac:dyDescent="0.25">
      <c r="B145" s="469">
        <v>4750</v>
      </c>
      <c r="C145" s="471" t="s">
        <v>210</v>
      </c>
      <c r="D145" s="378"/>
      <c r="E145" s="367"/>
      <c r="F145" s="438"/>
      <c r="G145" s="467"/>
      <c r="K145" s="9"/>
      <c r="L145" s="9"/>
    </row>
    <row r="146" spans="1:12" x14ac:dyDescent="0.25">
      <c r="B146" s="469">
        <v>4760</v>
      </c>
      <c r="C146" s="471" t="s">
        <v>211</v>
      </c>
      <c r="D146" s="378"/>
      <c r="E146" s="367"/>
      <c r="F146" s="438"/>
      <c r="G146" s="468"/>
      <c r="K146" s="9"/>
      <c r="L146" s="9"/>
    </row>
    <row r="147" spans="1:12" x14ac:dyDescent="0.25">
      <c r="B147" s="435">
        <v>4770</v>
      </c>
      <c r="C147" s="437" t="s">
        <v>212</v>
      </c>
      <c r="D147" s="378"/>
      <c r="E147" s="367"/>
      <c r="F147" s="438"/>
      <c r="G147" s="467"/>
      <c r="K147" s="9"/>
      <c r="L147" s="9"/>
    </row>
    <row r="148" spans="1:12" x14ac:dyDescent="0.25">
      <c r="B148" s="435">
        <v>4780</v>
      </c>
      <c r="C148" s="437" t="s">
        <v>213</v>
      </c>
      <c r="D148" s="378"/>
      <c r="E148" s="367"/>
      <c r="F148" s="438"/>
      <c r="G148" s="468"/>
      <c r="K148" s="9"/>
      <c r="L148" s="9"/>
    </row>
    <row r="149" spans="1:12" x14ac:dyDescent="0.25">
      <c r="B149" s="435">
        <v>4810</v>
      </c>
      <c r="C149" s="437" t="s">
        <v>214</v>
      </c>
      <c r="D149" s="378"/>
      <c r="E149" s="367"/>
      <c r="F149" s="438"/>
      <c r="G149" s="467"/>
      <c r="K149" s="9"/>
      <c r="L149" s="9"/>
    </row>
    <row r="150" spans="1:12" s="9" customFormat="1" x14ac:dyDescent="0.25">
      <c r="B150" s="435">
        <v>4815</v>
      </c>
      <c r="C150" s="437" t="s">
        <v>216</v>
      </c>
      <c r="D150" s="378"/>
      <c r="E150" s="367"/>
      <c r="F150" s="438"/>
      <c r="G150" s="468"/>
      <c r="H150"/>
    </row>
    <row r="151" spans="1:12" s="9" customFormat="1" x14ac:dyDescent="0.25">
      <c r="B151" s="435">
        <v>4850</v>
      </c>
      <c r="C151" s="437" t="s">
        <v>215</v>
      </c>
      <c r="D151" s="378"/>
      <c r="E151" s="367"/>
      <c r="F151" s="438"/>
      <c r="G151" s="452"/>
    </row>
    <row r="152" spans="1:12" x14ac:dyDescent="0.25">
      <c r="B152" s="439">
        <v>4908</v>
      </c>
      <c r="C152" s="437" t="s">
        <v>310</v>
      </c>
      <c r="D152" s="378"/>
      <c r="E152" s="367"/>
      <c r="F152" s="438"/>
      <c r="G152" s="451"/>
      <c r="H152" s="9"/>
      <c r="K152" s="9"/>
      <c r="L152" s="9"/>
    </row>
    <row r="153" spans="1:12" s="9" customFormat="1" x14ac:dyDescent="0.25">
      <c r="B153" s="439">
        <v>4910</v>
      </c>
      <c r="C153" s="437" t="s">
        <v>162</v>
      </c>
      <c r="D153" s="378"/>
      <c r="E153" s="367"/>
      <c r="F153" s="438"/>
      <c r="G153" s="451"/>
      <c r="H153"/>
    </row>
    <row r="154" spans="1:12" x14ac:dyDescent="0.25">
      <c r="B154" s="435">
        <v>4911</v>
      </c>
      <c r="C154" s="437" t="s">
        <v>170</v>
      </c>
      <c r="D154" s="378"/>
      <c r="E154" s="367"/>
      <c r="F154" s="438"/>
      <c r="G154" s="452"/>
      <c r="H154" s="9"/>
      <c r="K154" s="9"/>
      <c r="L154" s="9"/>
    </row>
    <row r="155" spans="1:12" x14ac:dyDescent="0.25">
      <c r="B155" s="435">
        <v>4912</v>
      </c>
      <c r="C155" s="437" t="s">
        <v>397</v>
      </c>
      <c r="D155" s="378"/>
      <c r="E155" s="367"/>
      <c r="F155" s="438"/>
      <c r="G155" s="473">
        <f>G49</f>
        <v>0</v>
      </c>
      <c r="H155" s="234"/>
      <c r="K155" s="9"/>
      <c r="L155" s="9"/>
    </row>
    <row r="156" spans="1:12" x14ac:dyDescent="0.25">
      <c r="A156" s="44"/>
      <c r="B156" s="439">
        <v>4913</v>
      </c>
      <c r="C156" s="437" t="s">
        <v>398</v>
      </c>
      <c r="D156" s="378"/>
      <c r="E156" s="367"/>
      <c r="F156" s="438"/>
      <c r="G156" s="451"/>
      <c r="K156" s="9"/>
      <c r="L156" s="9"/>
    </row>
    <row r="157" spans="1:12" s="9" customFormat="1" x14ac:dyDescent="0.25">
      <c r="A157" s="66"/>
      <c r="B157" s="435">
        <v>4914</v>
      </c>
      <c r="C157" s="437" t="s">
        <v>295</v>
      </c>
      <c r="D157" s="378"/>
      <c r="E157" s="367"/>
      <c r="F157" s="438"/>
      <c r="G157" s="452"/>
      <c r="H157"/>
    </row>
    <row r="158" spans="1:12" x14ac:dyDescent="0.25">
      <c r="B158" s="435">
        <v>4915</v>
      </c>
      <c r="C158" s="437" t="s">
        <v>311</v>
      </c>
      <c r="D158" s="378"/>
      <c r="E158" s="367"/>
      <c r="F158" s="438"/>
      <c r="G158" s="452"/>
      <c r="H158" s="9"/>
      <c r="K158" s="9"/>
      <c r="L158" s="9"/>
    </row>
    <row r="159" spans="1:12" x14ac:dyDescent="0.25">
      <c r="B159" s="435">
        <v>4916</v>
      </c>
      <c r="C159" s="437" t="s">
        <v>217</v>
      </c>
      <c r="D159" s="378"/>
      <c r="E159" s="367"/>
      <c r="F159" s="438"/>
      <c r="G159" s="452"/>
      <c r="K159" s="9"/>
      <c r="L159" s="9"/>
    </row>
    <row r="160" spans="1:12" s="9" customFormat="1" x14ac:dyDescent="0.25">
      <c r="B160" s="439">
        <v>4918</v>
      </c>
      <c r="C160" s="437" t="s">
        <v>152</v>
      </c>
      <c r="D160" s="378"/>
      <c r="E160" s="367"/>
      <c r="F160" s="438"/>
      <c r="G160" s="451"/>
      <c r="H160"/>
    </row>
    <row r="161" spans="2:12" x14ac:dyDescent="0.25">
      <c r="B161" s="439">
        <v>4919</v>
      </c>
      <c r="C161" s="437" t="s">
        <v>324</v>
      </c>
      <c r="D161" s="378"/>
      <c r="E161" s="367"/>
      <c r="F161" s="438"/>
      <c r="G161" s="451"/>
      <c r="H161" s="9"/>
      <c r="K161" s="9"/>
      <c r="L161" s="9"/>
    </row>
    <row r="162" spans="2:12" x14ac:dyDescent="0.25">
      <c r="B162" s="435">
        <v>4922</v>
      </c>
      <c r="C162" s="437" t="s">
        <v>399</v>
      </c>
      <c r="D162" s="378"/>
      <c r="E162" s="367"/>
      <c r="F162" s="438"/>
      <c r="G162" s="452"/>
      <c r="K162" s="9"/>
      <c r="L162" s="9"/>
    </row>
    <row r="163" spans="2:12" x14ac:dyDescent="0.25">
      <c r="B163" s="435">
        <v>4923</v>
      </c>
      <c r="C163" s="437" t="s">
        <v>153</v>
      </c>
      <c r="D163" s="378"/>
      <c r="E163" s="367"/>
      <c r="F163" s="438"/>
      <c r="G163" s="452"/>
      <c r="K163" s="9"/>
      <c r="L163" s="9"/>
    </row>
    <row r="164" spans="2:12" x14ac:dyDescent="0.25">
      <c r="B164" s="439">
        <v>4924</v>
      </c>
      <c r="C164" s="437" t="s">
        <v>154</v>
      </c>
      <c r="D164" s="378"/>
      <c r="E164" s="367"/>
      <c r="F164" s="438"/>
      <c r="G164" s="451"/>
      <c r="K164" s="9"/>
      <c r="L164" s="9"/>
    </row>
    <row r="165" spans="2:12" s="9" customFormat="1" x14ac:dyDescent="0.25">
      <c r="B165" s="439">
        <v>4925</v>
      </c>
      <c r="C165" s="437" t="s">
        <v>400</v>
      </c>
      <c r="D165" s="378"/>
      <c r="E165" s="367"/>
      <c r="F165" s="438"/>
      <c r="G165" s="474"/>
      <c r="H165"/>
    </row>
    <row r="166" spans="2:12" ht="15.75" thickBot="1" x14ac:dyDescent="0.3">
      <c r="B166" s="439">
        <v>4928</v>
      </c>
      <c r="C166" s="440" t="s">
        <v>312</v>
      </c>
      <c r="D166" s="389"/>
      <c r="E166" s="390"/>
      <c r="F166" s="441"/>
      <c r="G166" s="458"/>
      <c r="H166" s="9"/>
      <c r="K166" s="9"/>
      <c r="L166" s="9"/>
    </row>
    <row r="167" spans="2:12" ht="15.75" thickBot="1" x14ac:dyDescent="0.3">
      <c r="B167" s="596" t="s">
        <v>63</v>
      </c>
      <c r="C167" s="597"/>
      <c r="D167" s="597"/>
      <c r="E167" s="597"/>
      <c r="F167" s="598"/>
      <c r="G167" s="237">
        <f>SUM(G117:G166)</f>
        <v>3510</v>
      </c>
      <c r="K167" s="9"/>
      <c r="L167" s="9"/>
    </row>
    <row r="168" spans="2:12" ht="15.75" thickBot="1" x14ac:dyDescent="0.3">
      <c r="B168" s="475"/>
      <c r="C168" s="475"/>
      <c r="D168" s="475"/>
      <c r="E168" s="475"/>
      <c r="F168" s="475"/>
      <c r="G168" s="476"/>
      <c r="K168" s="9"/>
      <c r="L168" s="9"/>
    </row>
    <row r="169" spans="2:12" ht="15.75" thickBot="1" x14ac:dyDescent="0.3">
      <c r="B169" s="459" t="s">
        <v>56</v>
      </c>
      <c r="C169" s="463"/>
      <c r="D169" s="463"/>
      <c r="E169" s="463"/>
      <c r="F169" s="477"/>
      <c r="G169" s="478"/>
      <c r="K169" s="9"/>
      <c r="L169" s="9"/>
    </row>
    <row r="170" spans="2:12" x14ac:dyDescent="0.25">
      <c r="B170" s="435">
        <v>5010</v>
      </c>
      <c r="C170" s="450" t="s">
        <v>401</v>
      </c>
      <c r="D170" s="427"/>
      <c r="E170" s="361"/>
      <c r="F170" s="436"/>
      <c r="G170" s="479"/>
      <c r="H170" s="1"/>
      <c r="K170" s="9"/>
      <c r="L170" s="9"/>
    </row>
    <row r="171" spans="2:12" s="9" customFormat="1" x14ac:dyDescent="0.25">
      <c r="B171" s="435">
        <v>5011</v>
      </c>
      <c r="C171" s="437" t="s">
        <v>251</v>
      </c>
      <c r="D171" s="378"/>
      <c r="E171" s="367"/>
      <c r="F171" s="438"/>
      <c r="G171" s="480">
        <f>G38</f>
        <v>0</v>
      </c>
      <c r="H171"/>
    </row>
    <row r="172" spans="2:12" x14ac:dyDescent="0.25">
      <c r="B172" s="435">
        <v>5020</v>
      </c>
      <c r="C172" s="437" t="s">
        <v>218</v>
      </c>
      <c r="D172" s="378"/>
      <c r="E172" s="367"/>
      <c r="F172" s="438"/>
      <c r="G172" s="481"/>
      <c r="H172" s="9"/>
      <c r="I172" s="1"/>
      <c r="K172" s="9"/>
      <c r="L172" s="9"/>
    </row>
    <row r="173" spans="2:12" x14ac:dyDescent="0.25">
      <c r="B173" s="435">
        <v>5030</v>
      </c>
      <c r="C173" s="437" t="s">
        <v>283</v>
      </c>
      <c r="D173" s="378"/>
      <c r="E173" s="367"/>
      <c r="F173" s="438"/>
      <c r="G173" s="479"/>
      <c r="H173" s="1"/>
      <c r="K173" s="9"/>
      <c r="L173" s="9"/>
    </row>
    <row r="174" spans="2:12" s="9" customFormat="1" x14ac:dyDescent="0.25">
      <c r="B174" s="469">
        <v>5110</v>
      </c>
      <c r="C174" s="471" t="s">
        <v>402</v>
      </c>
      <c r="D174" s="378"/>
      <c r="E174" s="367"/>
      <c r="F174" s="438"/>
      <c r="G174" s="481"/>
      <c r="H174"/>
    </row>
    <row r="175" spans="2:12" x14ac:dyDescent="0.25">
      <c r="B175" s="469">
        <v>5111</v>
      </c>
      <c r="C175" s="471" t="s">
        <v>278</v>
      </c>
      <c r="D175" s="378"/>
      <c r="E175" s="367"/>
      <c r="F175" s="438"/>
      <c r="G175" s="480">
        <f>G40</f>
        <v>0</v>
      </c>
      <c r="H175" s="9"/>
      <c r="K175" s="9"/>
      <c r="L175" s="9"/>
    </row>
    <row r="176" spans="2:12" x14ac:dyDescent="0.25">
      <c r="B176" s="469">
        <v>5112</v>
      </c>
      <c r="C176" s="470" t="s">
        <v>285</v>
      </c>
      <c r="D176" s="378"/>
      <c r="E176" s="367"/>
      <c r="F176" s="438"/>
      <c r="G176" s="479"/>
      <c r="K176" s="9"/>
      <c r="L176" s="9"/>
    </row>
    <row r="177" spans="1:12" x14ac:dyDescent="0.25">
      <c r="B177" s="469">
        <v>5150</v>
      </c>
      <c r="C177" s="471" t="s">
        <v>403</v>
      </c>
      <c r="D177" s="378"/>
      <c r="E177" s="367"/>
      <c r="F177" s="438"/>
      <c r="G177" s="481"/>
      <c r="K177" s="9"/>
      <c r="L177" s="9"/>
    </row>
    <row r="178" spans="1:12" s="9" customFormat="1" x14ac:dyDescent="0.25">
      <c r="B178" s="469">
        <v>5170</v>
      </c>
      <c r="C178" s="471" t="s">
        <v>404</v>
      </c>
      <c r="D178" s="378"/>
      <c r="E178" s="367"/>
      <c r="F178" s="438"/>
      <c r="G178" s="479"/>
      <c r="H178"/>
    </row>
    <row r="179" spans="1:12" x14ac:dyDescent="0.25">
      <c r="B179" s="469">
        <v>5175</v>
      </c>
      <c r="C179" s="471" t="s">
        <v>313</v>
      </c>
      <c r="D179" s="378"/>
      <c r="E179" s="367"/>
      <c r="F179" s="438"/>
      <c r="G179" s="481"/>
      <c r="H179" s="9"/>
      <c r="K179" s="9"/>
      <c r="L179" s="9"/>
    </row>
    <row r="180" spans="1:12" x14ac:dyDescent="0.25">
      <c r="B180" s="469">
        <v>5310</v>
      </c>
      <c r="C180" s="471" t="s">
        <v>405</v>
      </c>
      <c r="D180" s="378"/>
      <c r="E180" s="367"/>
      <c r="F180" s="438"/>
      <c r="G180" s="481"/>
      <c r="K180" s="9"/>
      <c r="L180" s="9"/>
    </row>
    <row r="181" spans="1:12" x14ac:dyDescent="0.25">
      <c r="B181" s="469">
        <v>5315</v>
      </c>
      <c r="C181" s="470" t="s">
        <v>171</v>
      </c>
      <c r="D181" s="378"/>
      <c r="E181" s="367"/>
      <c r="F181" s="438"/>
      <c r="G181" s="482">
        <f>G31</f>
        <v>0</v>
      </c>
      <c r="H181" s="213"/>
      <c r="K181" s="9"/>
      <c r="L181" s="9"/>
    </row>
    <row r="182" spans="1:12" x14ac:dyDescent="0.25">
      <c r="B182" s="469">
        <v>5316</v>
      </c>
      <c r="C182" s="470" t="s">
        <v>346</v>
      </c>
      <c r="D182" s="378"/>
      <c r="E182" s="367"/>
      <c r="F182" s="438"/>
      <c r="G182" s="480">
        <f>G33</f>
        <v>0</v>
      </c>
      <c r="K182" s="9"/>
      <c r="L182" s="9"/>
    </row>
    <row r="183" spans="1:12" x14ac:dyDescent="0.25">
      <c r="B183" s="435">
        <v>5350</v>
      </c>
      <c r="C183" s="437" t="s">
        <v>11</v>
      </c>
      <c r="D183" s="378"/>
      <c r="E183" s="367"/>
      <c r="F183" s="438"/>
      <c r="G183" s="481"/>
      <c r="K183" s="9"/>
      <c r="L183" s="9"/>
    </row>
    <row r="184" spans="1:12" x14ac:dyDescent="0.25">
      <c r="A184" s="44"/>
      <c r="B184" s="435">
        <v>5400</v>
      </c>
      <c r="C184" s="437" t="s">
        <v>314</v>
      </c>
      <c r="D184" s="378"/>
      <c r="E184" s="367"/>
      <c r="F184" s="438"/>
      <c r="G184" s="479"/>
      <c r="K184" s="9"/>
      <c r="L184" s="9"/>
    </row>
    <row r="185" spans="1:12" x14ac:dyDescent="0.25">
      <c r="B185" s="435">
        <v>5450</v>
      </c>
      <c r="C185" s="437" t="s">
        <v>406</v>
      </c>
      <c r="D185" s="378"/>
      <c r="E185" s="367"/>
      <c r="F185" s="438"/>
      <c r="G185" s="481"/>
      <c r="K185" s="9"/>
      <c r="L185" s="9"/>
    </row>
    <row r="186" spans="1:12" x14ac:dyDescent="0.25">
      <c r="B186" s="435">
        <v>5510</v>
      </c>
      <c r="C186" s="437" t="s">
        <v>219</v>
      </c>
      <c r="D186" s="378"/>
      <c r="E186" s="367"/>
      <c r="F186" s="438"/>
      <c r="G186" s="479"/>
      <c r="K186" s="9"/>
      <c r="L186" s="9"/>
    </row>
    <row r="187" spans="1:12" x14ac:dyDescent="0.25">
      <c r="B187" s="435">
        <v>5550</v>
      </c>
      <c r="C187" s="437" t="s">
        <v>220</v>
      </c>
      <c r="D187" s="378"/>
      <c r="E187" s="367"/>
      <c r="F187" s="438"/>
      <c r="G187" s="481"/>
      <c r="K187" s="9"/>
      <c r="L187" s="9"/>
    </row>
    <row r="188" spans="1:12" s="9" customFormat="1" x14ac:dyDescent="0.25">
      <c r="B188" s="435">
        <v>5551</v>
      </c>
      <c r="C188" s="437" t="s">
        <v>266</v>
      </c>
      <c r="D188" s="378"/>
      <c r="E188" s="367"/>
      <c r="F188" s="438"/>
      <c r="G188" s="479"/>
      <c r="H188"/>
    </row>
    <row r="189" spans="1:12" x14ac:dyDescent="0.25">
      <c r="B189" s="435">
        <v>5552</v>
      </c>
      <c r="C189" s="437" t="s">
        <v>267</v>
      </c>
      <c r="D189" s="378"/>
      <c r="E189" s="367"/>
      <c r="F189" s="438"/>
      <c r="G189" s="481"/>
      <c r="H189" s="9"/>
      <c r="K189" s="9"/>
      <c r="L189" s="9"/>
    </row>
    <row r="190" spans="1:12" s="9" customFormat="1" x14ac:dyDescent="0.25">
      <c r="B190" s="435">
        <v>5610</v>
      </c>
      <c r="C190" s="437" t="s">
        <v>315</v>
      </c>
      <c r="D190" s="378"/>
      <c r="E190" s="367"/>
      <c r="F190" s="438"/>
      <c r="G190" s="481"/>
      <c r="H190"/>
    </row>
    <row r="191" spans="1:12" s="9" customFormat="1" x14ac:dyDescent="0.25">
      <c r="B191" s="435">
        <v>5611</v>
      </c>
      <c r="C191" s="437" t="s">
        <v>316</v>
      </c>
      <c r="D191" s="378"/>
      <c r="E191" s="367"/>
      <c r="F191" s="438"/>
      <c r="G191" s="481"/>
    </row>
    <row r="192" spans="1:12" x14ac:dyDescent="0.25">
      <c r="B192" s="435">
        <v>5700</v>
      </c>
      <c r="C192" s="437" t="s">
        <v>221</v>
      </c>
      <c r="D192" s="378"/>
      <c r="E192" s="367"/>
      <c r="F192" s="438"/>
      <c r="G192" s="479"/>
      <c r="H192" s="9"/>
      <c r="K192" s="9"/>
      <c r="L192" s="9"/>
    </row>
    <row r="193" spans="2:12" x14ac:dyDescent="0.25">
      <c r="B193" s="439">
        <v>5710</v>
      </c>
      <c r="C193" s="470" t="s">
        <v>347</v>
      </c>
      <c r="D193" s="378"/>
      <c r="E193" s="367"/>
      <c r="F193" s="438"/>
      <c r="G193" s="479"/>
      <c r="K193" s="9"/>
      <c r="L193" s="9"/>
    </row>
    <row r="194" spans="2:12" x14ac:dyDescent="0.25">
      <c r="B194" s="439">
        <v>5800</v>
      </c>
      <c r="C194" s="437" t="s">
        <v>222</v>
      </c>
      <c r="D194" s="378"/>
      <c r="E194" s="367"/>
      <c r="F194" s="438"/>
      <c r="G194" s="481"/>
      <c r="K194" s="9"/>
      <c r="L194" s="9"/>
    </row>
    <row r="195" spans="2:12" x14ac:dyDescent="0.25">
      <c r="B195" s="435">
        <v>5801</v>
      </c>
      <c r="C195" s="437" t="s">
        <v>254</v>
      </c>
      <c r="D195" s="378"/>
      <c r="E195" s="367"/>
      <c r="F195" s="438"/>
      <c r="G195" s="482">
        <f>G34</f>
        <v>0</v>
      </c>
      <c r="K195" s="9"/>
      <c r="L195" s="9"/>
    </row>
    <row r="196" spans="2:12" x14ac:dyDescent="0.25">
      <c r="B196" s="435">
        <v>5802</v>
      </c>
      <c r="C196" s="437" t="s">
        <v>255</v>
      </c>
      <c r="D196" s="378"/>
      <c r="E196" s="367"/>
      <c r="F196" s="438"/>
      <c r="G196" s="482">
        <f>G35</f>
        <v>16000</v>
      </c>
      <c r="K196" s="9"/>
      <c r="L196" s="9"/>
    </row>
    <row r="197" spans="2:12" x14ac:dyDescent="0.25">
      <c r="B197" s="435">
        <v>5803</v>
      </c>
      <c r="C197" s="437" t="s">
        <v>407</v>
      </c>
      <c r="D197" s="378"/>
      <c r="E197" s="367"/>
      <c r="F197" s="438"/>
      <c r="G197" s="482">
        <f>G36</f>
        <v>21000</v>
      </c>
      <c r="K197" s="9"/>
      <c r="L197" s="9"/>
    </row>
    <row r="198" spans="2:12" x14ac:dyDescent="0.25">
      <c r="B198" s="435">
        <v>5804</v>
      </c>
      <c r="C198" s="437" t="s">
        <v>256</v>
      </c>
      <c r="D198" s="378"/>
      <c r="E198" s="367"/>
      <c r="F198" s="438"/>
      <c r="G198" s="479"/>
      <c r="K198" s="9"/>
      <c r="L198" s="9"/>
    </row>
    <row r="199" spans="2:12" s="9" customFormat="1" ht="15.75" thickBot="1" x14ac:dyDescent="0.3">
      <c r="B199" s="483">
        <v>5805</v>
      </c>
      <c r="C199" s="440" t="s">
        <v>257</v>
      </c>
      <c r="D199" s="389"/>
      <c r="E199" s="390"/>
      <c r="F199" s="441"/>
      <c r="G199" s="484">
        <f>G37</f>
        <v>6600</v>
      </c>
      <c r="H199"/>
    </row>
    <row r="200" spans="2:12" ht="15.75" thickBot="1" x14ac:dyDescent="0.3">
      <c r="B200" s="459" t="s">
        <v>62</v>
      </c>
      <c r="C200" s="460"/>
      <c r="D200" s="460"/>
      <c r="E200" s="460"/>
      <c r="F200" s="460"/>
      <c r="G200" s="462">
        <f>SUM(G170:G199)</f>
        <v>43600</v>
      </c>
      <c r="H200" s="9"/>
      <c r="K200" s="9"/>
      <c r="L200" s="9"/>
    </row>
    <row r="201" spans="2:12" ht="15.75" thickBot="1" x14ac:dyDescent="0.3">
      <c r="B201" s="421"/>
      <c r="C201" s="422" t="s">
        <v>38</v>
      </c>
      <c r="D201" s="73"/>
      <c r="E201" s="280"/>
      <c r="F201" s="280"/>
      <c r="G201" s="433"/>
      <c r="K201" s="9"/>
      <c r="L201" s="9"/>
    </row>
    <row r="202" spans="2:12" ht="15.75" thickBot="1" x14ac:dyDescent="0.3">
      <c r="B202" s="459" t="s">
        <v>57</v>
      </c>
      <c r="C202" s="463"/>
      <c r="D202" s="463"/>
      <c r="E202" s="463"/>
      <c r="F202" s="463"/>
      <c r="G202" s="464"/>
      <c r="K202" s="9"/>
      <c r="L202" s="9"/>
    </row>
    <row r="203" spans="2:12" x14ac:dyDescent="0.25">
      <c r="B203" s="435">
        <v>6010</v>
      </c>
      <c r="C203" s="450" t="s">
        <v>408</v>
      </c>
      <c r="D203" s="427"/>
      <c r="E203" s="361"/>
      <c r="F203" s="436"/>
      <c r="G203" s="485"/>
      <c r="K203" s="9"/>
      <c r="L203" s="9"/>
    </row>
    <row r="204" spans="2:12" s="9" customFormat="1" x14ac:dyDescent="0.25">
      <c r="B204" s="435">
        <v>6011</v>
      </c>
      <c r="C204" s="437" t="s">
        <v>258</v>
      </c>
      <c r="D204" s="378"/>
      <c r="E204" s="367"/>
      <c r="F204" s="438"/>
      <c r="G204" s="486">
        <f>G39</f>
        <v>0</v>
      </c>
      <c r="H204"/>
    </row>
    <row r="205" spans="2:12" s="9" customFormat="1" x14ac:dyDescent="0.25">
      <c r="B205" s="435">
        <v>6050</v>
      </c>
      <c r="C205" s="437" t="s">
        <v>284</v>
      </c>
      <c r="D205" s="378"/>
      <c r="E205" s="367"/>
      <c r="F205" s="438"/>
      <c r="G205" s="487"/>
    </row>
    <row r="206" spans="2:12" x14ac:dyDescent="0.25">
      <c r="B206" s="435">
        <v>6070</v>
      </c>
      <c r="C206" s="437" t="s">
        <v>317</v>
      </c>
      <c r="D206" s="378"/>
      <c r="E206" s="367"/>
      <c r="F206" s="438"/>
      <c r="G206" s="487"/>
      <c r="H206" s="9"/>
      <c r="K206" s="9"/>
      <c r="L206" s="9"/>
    </row>
    <row r="207" spans="2:12" x14ac:dyDescent="0.25">
      <c r="B207" s="469">
        <v>6100</v>
      </c>
      <c r="C207" s="471" t="s">
        <v>348</v>
      </c>
      <c r="D207" s="378"/>
      <c r="E207" s="367"/>
      <c r="F207" s="438"/>
      <c r="G207" s="485"/>
      <c r="K207" s="9"/>
      <c r="L207" s="9"/>
    </row>
    <row r="208" spans="2:12" x14ac:dyDescent="0.25">
      <c r="B208" s="469">
        <v>6150</v>
      </c>
      <c r="C208" s="471" t="s">
        <v>224</v>
      </c>
      <c r="D208" s="378"/>
      <c r="E208" s="367"/>
      <c r="F208" s="438"/>
      <c r="G208" s="487"/>
      <c r="K208" s="9"/>
      <c r="L208" s="9"/>
    </row>
    <row r="209" spans="2:12" x14ac:dyDescent="0.25">
      <c r="B209" s="469">
        <v>6210</v>
      </c>
      <c r="C209" s="471" t="s">
        <v>225</v>
      </c>
      <c r="D209" s="378"/>
      <c r="E209" s="367"/>
      <c r="F209" s="438"/>
      <c r="G209" s="485"/>
      <c r="K209" s="9"/>
      <c r="L209" s="9"/>
    </row>
    <row r="210" spans="2:12" x14ac:dyDescent="0.25">
      <c r="B210" s="469">
        <v>6250</v>
      </c>
      <c r="C210" s="471" t="s">
        <v>226</v>
      </c>
      <c r="D210" s="378"/>
      <c r="E210" s="367"/>
      <c r="F210" s="438"/>
      <c r="G210" s="487"/>
      <c r="K210" s="9"/>
      <c r="L210" s="9"/>
    </row>
    <row r="211" spans="2:12" x14ac:dyDescent="0.25">
      <c r="B211" s="469">
        <v>6300</v>
      </c>
      <c r="C211" s="471" t="s">
        <v>227</v>
      </c>
      <c r="D211" s="378"/>
      <c r="E211" s="367"/>
      <c r="F211" s="438"/>
      <c r="G211" s="485"/>
      <c r="K211" s="9"/>
      <c r="L211" s="9"/>
    </row>
    <row r="212" spans="2:12" x14ac:dyDescent="0.25">
      <c r="B212" s="469">
        <v>6305</v>
      </c>
      <c r="C212" s="470" t="s">
        <v>43</v>
      </c>
      <c r="D212" s="378"/>
      <c r="E212" s="378"/>
      <c r="F212" s="488"/>
      <c r="G212" s="487"/>
      <c r="K212" s="9"/>
      <c r="L212" s="9"/>
    </row>
    <row r="213" spans="2:12" x14ac:dyDescent="0.25">
      <c r="B213" s="469">
        <v>6350</v>
      </c>
      <c r="C213" s="471" t="s">
        <v>228</v>
      </c>
      <c r="D213" s="378"/>
      <c r="E213" s="378"/>
      <c r="F213" s="488"/>
      <c r="G213" s="485"/>
      <c r="K213" s="9"/>
      <c r="L213" s="9"/>
    </row>
    <row r="214" spans="2:12" x14ac:dyDescent="0.25">
      <c r="B214" s="469">
        <v>6355</v>
      </c>
      <c r="C214" s="471" t="s">
        <v>318</v>
      </c>
      <c r="D214" s="378"/>
      <c r="E214" s="378"/>
      <c r="F214" s="488"/>
      <c r="G214" s="487"/>
      <c r="K214" s="9"/>
      <c r="L214" s="9"/>
    </row>
    <row r="215" spans="2:12" x14ac:dyDescent="0.25">
      <c r="B215" s="469">
        <v>6400</v>
      </c>
      <c r="C215" s="471" t="s">
        <v>229</v>
      </c>
      <c r="D215" s="378"/>
      <c r="E215" s="378"/>
      <c r="F215" s="488"/>
      <c r="G215" s="485"/>
      <c r="K215" s="9"/>
      <c r="L215" s="9"/>
    </row>
    <row r="216" spans="2:12" x14ac:dyDescent="0.25">
      <c r="B216" s="469">
        <v>6450</v>
      </c>
      <c r="C216" s="471" t="s">
        <v>230</v>
      </c>
      <c r="D216" s="378"/>
      <c r="E216" s="378"/>
      <c r="F216" s="488"/>
      <c r="G216" s="487"/>
      <c r="K216" s="9"/>
      <c r="L216" s="9"/>
    </row>
    <row r="217" spans="2:12" x14ac:dyDescent="0.25">
      <c r="B217" s="469">
        <v>6500</v>
      </c>
      <c r="C217" s="471" t="s">
        <v>231</v>
      </c>
      <c r="D217" s="378"/>
      <c r="E217" s="378"/>
      <c r="F217" s="488"/>
      <c r="G217" s="485"/>
      <c r="K217" s="9"/>
      <c r="L217" s="9"/>
    </row>
    <row r="218" spans="2:12" x14ac:dyDescent="0.25">
      <c r="B218" s="469">
        <v>6600</v>
      </c>
      <c r="C218" s="471" t="s">
        <v>12</v>
      </c>
      <c r="D218" s="378"/>
      <c r="E218" s="378"/>
      <c r="F218" s="488"/>
      <c r="G218" s="487"/>
      <c r="K218" s="9"/>
      <c r="L218" s="9"/>
    </row>
    <row r="219" spans="2:12" x14ac:dyDescent="0.25">
      <c r="B219" s="469">
        <v>6650</v>
      </c>
      <c r="C219" s="471" t="s">
        <v>85</v>
      </c>
      <c r="D219" s="378"/>
      <c r="E219" s="378"/>
      <c r="F219" s="488"/>
      <c r="G219" s="485"/>
      <c r="K219" s="9"/>
      <c r="L219" s="9"/>
    </row>
    <row r="220" spans="2:12" x14ac:dyDescent="0.25">
      <c r="B220" s="469">
        <v>6700</v>
      </c>
      <c r="C220" s="471" t="s">
        <v>409</v>
      </c>
      <c r="D220" s="378"/>
      <c r="E220" s="378"/>
      <c r="F220" s="488"/>
      <c r="G220" s="487"/>
      <c r="K220" s="9"/>
      <c r="L220" s="9"/>
    </row>
    <row r="221" spans="2:12" x14ac:dyDescent="0.25">
      <c r="B221" s="469">
        <v>6730</v>
      </c>
      <c r="C221" s="471" t="s">
        <v>68</v>
      </c>
      <c r="D221" s="378"/>
      <c r="E221" s="378"/>
      <c r="F221" s="488"/>
      <c r="G221" s="485"/>
      <c r="K221" s="9"/>
      <c r="L221" s="9"/>
    </row>
    <row r="222" spans="2:12" x14ac:dyDescent="0.25">
      <c r="B222" s="469">
        <v>6731</v>
      </c>
      <c r="C222" s="471" t="s">
        <v>232</v>
      </c>
      <c r="D222" s="378"/>
      <c r="E222" s="378"/>
      <c r="F222" s="488"/>
      <c r="G222" s="487"/>
      <c r="K222" s="9"/>
      <c r="L222" s="9"/>
    </row>
    <row r="223" spans="2:12" x14ac:dyDescent="0.25">
      <c r="B223" s="469">
        <v>6750</v>
      </c>
      <c r="C223" s="471" t="s">
        <v>26</v>
      </c>
      <c r="D223" s="378"/>
      <c r="E223" s="378"/>
      <c r="F223" s="488"/>
      <c r="G223" s="485"/>
      <c r="K223" s="9"/>
      <c r="L223" s="9"/>
    </row>
    <row r="224" spans="2:12" x14ac:dyDescent="0.25">
      <c r="B224" s="469">
        <v>6755</v>
      </c>
      <c r="C224" s="470" t="s">
        <v>233</v>
      </c>
      <c r="D224" s="378"/>
      <c r="E224" s="378"/>
      <c r="F224" s="488"/>
      <c r="G224" s="487"/>
      <c r="K224" s="9"/>
      <c r="L224" s="9"/>
    </row>
    <row r="225" spans="2:12" x14ac:dyDescent="0.25">
      <c r="B225" s="435">
        <v>6780</v>
      </c>
      <c r="C225" s="437" t="s">
        <v>13</v>
      </c>
      <c r="D225" s="378"/>
      <c r="E225" s="378"/>
      <c r="F225" s="488"/>
      <c r="G225" s="485"/>
      <c r="K225" s="9"/>
      <c r="L225" s="9"/>
    </row>
    <row r="226" spans="2:12" x14ac:dyDescent="0.25">
      <c r="B226" s="435">
        <v>6800</v>
      </c>
      <c r="C226" s="437" t="s">
        <v>234</v>
      </c>
      <c r="D226" s="378"/>
      <c r="E226" s="378"/>
      <c r="F226" s="488"/>
      <c r="G226" s="487"/>
      <c r="K226" s="9"/>
      <c r="L226" s="9"/>
    </row>
    <row r="227" spans="2:12" s="9" customFormat="1" x14ac:dyDescent="0.25">
      <c r="B227" s="435">
        <v>6830</v>
      </c>
      <c r="C227" s="437" t="s">
        <v>86</v>
      </c>
      <c r="D227" s="378"/>
      <c r="E227" s="378"/>
      <c r="F227" s="488"/>
      <c r="G227" s="485"/>
      <c r="H227"/>
    </row>
    <row r="228" spans="2:12" x14ac:dyDescent="0.25">
      <c r="B228" s="439">
        <v>6870</v>
      </c>
      <c r="C228" s="437" t="s">
        <v>319</v>
      </c>
      <c r="D228" s="378"/>
      <c r="E228" s="378"/>
      <c r="F228" s="488"/>
      <c r="G228" s="485"/>
      <c r="H228" s="9"/>
      <c r="K228" s="9"/>
      <c r="L228" s="9"/>
    </row>
    <row r="229" spans="2:12" ht="15.75" thickBot="1" x14ac:dyDescent="0.3">
      <c r="B229" s="439">
        <v>6900</v>
      </c>
      <c r="C229" s="440" t="s">
        <v>14</v>
      </c>
      <c r="D229" s="389"/>
      <c r="E229" s="389"/>
      <c r="F229" s="489"/>
      <c r="G229" s="485"/>
      <c r="K229" s="9"/>
      <c r="L229" s="9"/>
    </row>
    <row r="230" spans="2:12" ht="15.75" thickBot="1" x14ac:dyDescent="0.3">
      <c r="B230" s="459" t="s">
        <v>61</v>
      </c>
      <c r="C230" s="460"/>
      <c r="D230" s="460"/>
      <c r="E230" s="460"/>
      <c r="F230" s="460"/>
      <c r="G230" s="462">
        <f>SUM(G203:G229)</f>
        <v>0</v>
      </c>
      <c r="K230" s="9"/>
      <c r="L230" s="9"/>
    </row>
    <row r="231" spans="2:12" ht="15.75" thickBot="1" x14ac:dyDescent="0.3">
      <c r="B231" s="421"/>
      <c r="C231" s="422" t="s">
        <v>38</v>
      </c>
      <c r="D231" s="73"/>
      <c r="E231" s="73"/>
      <c r="F231" s="73"/>
      <c r="G231" s="433"/>
      <c r="K231" s="9"/>
      <c r="L231" s="9"/>
    </row>
    <row r="232" spans="2:12" ht="15.75" thickBot="1" x14ac:dyDescent="0.3">
      <c r="B232" s="459" t="s">
        <v>59</v>
      </c>
      <c r="C232" s="463"/>
      <c r="D232" s="463"/>
      <c r="E232" s="463"/>
      <c r="F232" s="463"/>
      <c r="G232" s="464"/>
      <c r="K232" s="9"/>
      <c r="L232" s="9"/>
    </row>
    <row r="233" spans="2:12" x14ac:dyDescent="0.25">
      <c r="B233" s="435">
        <v>7300</v>
      </c>
      <c r="C233" s="450" t="s">
        <v>235</v>
      </c>
      <c r="D233" s="427"/>
      <c r="E233" s="427"/>
      <c r="F233" s="490"/>
      <c r="G233" s="485"/>
      <c r="K233" s="9"/>
      <c r="L233" s="9"/>
    </row>
    <row r="234" spans="2:12" x14ac:dyDescent="0.25">
      <c r="B234" s="435">
        <v>7320</v>
      </c>
      <c r="C234" s="437" t="s">
        <v>27</v>
      </c>
      <c r="D234" s="378"/>
      <c r="E234" s="378"/>
      <c r="F234" s="488"/>
      <c r="G234" s="487"/>
      <c r="K234" s="9"/>
      <c r="L234" s="9"/>
    </row>
    <row r="235" spans="2:12" x14ac:dyDescent="0.25">
      <c r="B235" s="435">
        <v>7400</v>
      </c>
      <c r="C235" s="437" t="s">
        <v>15</v>
      </c>
      <c r="D235" s="378"/>
      <c r="E235" s="378"/>
      <c r="F235" s="488"/>
      <c r="G235" s="487"/>
      <c r="K235" s="9"/>
      <c r="L235" s="9"/>
    </row>
    <row r="236" spans="2:12" x14ac:dyDescent="0.25">
      <c r="B236" s="435">
        <v>7450</v>
      </c>
      <c r="C236" s="437" t="s">
        <v>236</v>
      </c>
      <c r="D236" s="378"/>
      <c r="E236" s="378"/>
      <c r="F236" s="488"/>
      <c r="G236" s="485"/>
      <c r="K236" s="9"/>
      <c r="L236" s="9"/>
    </row>
    <row r="237" spans="2:12" x14ac:dyDescent="0.25">
      <c r="B237" s="439">
        <v>7500</v>
      </c>
      <c r="C237" s="437" t="s">
        <v>237</v>
      </c>
      <c r="D237" s="378"/>
      <c r="E237" s="378"/>
      <c r="F237" s="488"/>
      <c r="G237" s="487"/>
      <c r="K237" s="9"/>
      <c r="L237" s="9"/>
    </row>
    <row r="238" spans="2:12" ht="15.75" thickBot="1" x14ac:dyDescent="0.3">
      <c r="B238" s="439">
        <v>7800</v>
      </c>
      <c r="C238" s="440" t="s">
        <v>28</v>
      </c>
      <c r="D238" s="389"/>
      <c r="E238" s="389"/>
      <c r="F238" s="489"/>
      <c r="G238" s="485"/>
      <c r="K238" s="9"/>
      <c r="L238" s="9"/>
    </row>
    <row r="239" spans="2:12" ht="15.75" thickBot="1" x14ac:dyDescent="0.3">
      <c r="B239" s="459" t="s">
        <v>60</v>
      </c>
      <c r="C239" s="460"/>
      <c r="D239" s="460"/>
      <c r="E239" s="460"/>
      <c r="F239" s="460"/>
      <c r="G239" s="462">
        <f>SUM(G233:G238)</f>
        <v>0</v>
      </c>
      <c r="K239" s="9"/>
      <c r="L239" s="9"/>
    </row>
    <row r="240" spans="2:12" ht="15.75" thickBot="1" x14ac:dyDescent="0.3">
      <c r="B240" s="491"/>
      <c r="C240" s="492"/>
      <c r="D240" s="73"/>
      <c r="E240" s="73"/>
      <c r="F240" s="73"/>
      <c r="G240" s="433"/>
      <c r="K240" s="9"/>
      <c r="L240" s="9"/>
    </row>
    <row r="241" spans="2:12" ht="15.75" thickBot="1" x14ac:dyDescent="0.3">
      <c r="B241" s="493" t="s">
        <v>16</v>
      </c>
      <c r="C241" s="494"/>
      <c r="D241" s="494"/>
      <c r="E241" s="494"/>
      <c r="F241" s="494"/>
      <c r="G241" s="495">
        <f>(G239+G230+G200+G167+G114)*0.05</f>
        <v>2612</v>
      </c>
      <c r="K241" s="9"/>
      <c r="L241" s="9"/>
    </row>
    <row r="242" spans="2:12" ht="15.75" thickBot="1" x14ac:dyDescent="0.3">
      <c r="B242" s="421"/>
      <c r="C242" s="422" t="s">
        <v>38</v>
      </c>
      <c r="D242" s="73"/>
      <c r="E242" s="73"/>
      <c r="F242" s="73"/>
      <c r="G242" s="433"/>
      <c r="K242" s="9"/>
      <c r="L242" s="9"/>
    </row>
    <row r="243" spans="2:12" ht="15.75" thickBot="1" x14ac:dyDescent="0.3">
      <c r="B243" s="459"/>
      <c r="C243" s="496" t="s">
        <v>44</v>
      </c>
      <c r="D243" s="496"/>
      <c r="E243" s="496"/>
      <c r="F243" s="496"/>
      <c r="G243" s="462">
        <f>G239+G230+G200+G167+G114+G241</f>
        <v>54852</v>
      </c>
      <c r="K243" s="9"/>
      <c r="L243" s="9"/>
    </row>
    <row r="244" spans="2:12" ht="15.75" thickBot="1" x14ac:dyDescent="0.3">
      <c r="B244" s="491"/>
      <c r="C244" s="497" t="s">
        <v>38</v>
      </c>
      <c r="D244" s="73"/>
      <c r="E244" s="73"/>
      <c r="F244" s="73"/>
      <c r="G244" s="433"/>
      <c r="K244" s="9"/>
      <c r="L244" s="9"/>
    </row>
    <row r="245" spans="2:12" ht="19.5" thickBot="1" x14ac:dyDescent="0.35">
      <c r="B245" s="498" t="s">
        <v>65</v>
      </c>
      <c r="C245" s="499"/>
      <c r="D245" s="500"/>
      <c r="E245" s="500"/>
      <c r="F245" s="500"/>
      <c r="G245" s="501">
        <f>G95-G243</f>
        <v>155998</v>
      </c>
      <c r="H245" s="210"/>
      <c r="K245" s="9"/>
      <c r="L245" s="9"/>
    </row>
    <row r="246" spans="2:12" x14ac:dyDescent="0.25">
      <c r="K246" s="9"/>
      <c r="L246" s="9"/>
    </row>
  </sheetData>
  <sheetProtection formatCells="0" formatColumns="0" formatRows="0" insertColumns="0" insertRows="0" insertHyperlinks="0" deleteColumns="0" deleteRows="0" selectLockedCells="1" sort="0" autoFilter="0" pivotTables="0"/>
  <mergeCells count="7">
    <mergeCell ref="B167:F167"/>
    <mergeCell ref="B2:G2"/>
    <mergeCell ref="B3:G3"/>
    <mergeCell ref="B53:F53"/>
    <mergeCell ref="B97:G97"/>
    <mergeCell ref="B99:G99"/>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K23" sqref="K23"/>
    </sheetView>
  </sheetViews>
  <sheetFormatPr defaultRowHeight="15" x14ac:dyDescent="0.25"/>
  <cols>
    <col min="1" max="1" width="46.5703125" bestFit="1" customWidth="1"/>
  </cols>
  <sheetData>
    <row r="1" spans="1:5" ht="21" x14ac:dyDescent="0.35">
      <c r="A1" s="616"/>
      <c r="B1" s="616"/>
      <c r="C1" s="616"/>
      <c r="D1" s="616"/>
      <c r="E1" s="616"/>
    </row>
    <row r="2" spans="1:5" ht="21" x14ac:dyDescent="0.35">
      <c r="A2" s="616" t="s">
        <v>298</v>
      </c>
      <c r="B2" s="616"/>
      <c r="C2" s="616"/>
      <c r="D2" s="616"/>
      <c r="E2" s="616"/>
    </row>
    <row r="3" spans="1:5" ht="21" x14ac:dyDescent="0.35">
      <c r="A3" s="617" t="str">
        <f>'1a. Budget Grant Calculation'!A2:E2</f>
        <v>DEIS School Budget 2022/2023</v>
      </c>
      <c r="B3" s="617"/>
      <c r="C3" s="617"/>
      <c r="D3" s="617"/>
      <c r="E3" s="617"/>
    </row>
    <row r="4" spans="1:5" ht="23.25" x14ac:dyDescent="0.35">
      <c r="A4" s="88" t="str">
        <f>'1a. Budget Grant Calculation'!B4</f>
        <v>Community and Comprehensive School</v>
      </c>
      <c r="B4" s="9"/>
      <c r="C4" s="88"/>
      <c r="D4" s="89"/>
      <c r="E4" s="90"/>
    </row>
    <row r="5" spans="1:5" ht="23.25" x14ac:dyDescent="0.35">
      <c r="A5" s="88" t="str">
        <f>'1a. Budget Grant Calculation'!B5</f>
        <v>654321U</v>
      </c>
      <c r="B5" s="9"/>
      <c r="C5" s="88"/>
      <c r="D5" s="89"/>
      <c r="E5" s="90"/>
    </row>
    <row r="6" spans="1:5" ht="23.25" x14ac:dyDescent="0.35">
      <c r="A6" s="91"/>
      <c r="B6" s="88"/>
      <c r="C6" s="88"/>
      <c r="D6" s="89"/>
      <c r="E6" s="90"/>
    </row>
    <row r="7" spans="1:5" ht="21" x14ac:dyDescent="0.35">
      <c r="A7" s="92" t="s">
        <v>117</v>
      </c>
      <c r="B7" s="93"/>
      <c r="C7" s="93"/>
      <c r="D7" s="93"/>
      <c r="E7" s="93" t="s">
        <v>22</v>
      </c>
    </row>
    <row r="8" spans="1:5" ht="15.75" x14ac:dyDescent="0.25">
      <c r="A8" s="94" t="s">
        <v>118</v>
      </c>
      <c r="B8" s="94"/>
      <c r="C8" s="94"/>
      <c r="D8" s="94"/>
      <c r="E8" s="94">
        <v>0</v>
      </c>
    </row>
    <row r="9" spans="1:5" ht="15.75" x14ac:dyDescent="0.25">
      <c r="A9" s="94" t="s">
        <v>119</v>
      </c>
      <c r="B9" s="94"/>
      <c r="C9" s="94"/>
      <c r="D9" s="94"/>
      <c r="E9" s="94">
        <v>0</v>
      </c>
    </row>
    <row r="10" spans="1:5" s="9" customFormat="1" ht="15.75" x14ac:dyDescent="0.25">
      <c r="A10" s="94" t="s">
        <v>126</v>
      </c>
      <c r="B10" s="94"/>
      <c r="C10" s="94"/>
      <c r="D10" s="94"/>
      <c r="E10" s="94">
        <v>0</v>
      </c>
    </row>
    <row r="11" spans="1:5" s="9" customFormat="1" ht="15.75" x14ac:dyDescent="0.25">
      <c r="A11" s="94" t="s">
        <v>127</v>
      </c>
      <c r="B11" s="94"/>
      <c r="C11" s="94"/>
      <c r="D11" s="94"/>
      <c r="E11" s="94">
        <v>0</v>
      </c>
    </row>
    <row r="12" spans="1:5" ht="15.75" x14ac:dyDescent="0.25">
      <c r="A12" s="94" t="s">
        <v>120</v>
      </c>
      <c r="B12" s="94"/>
      <c r="C12" s="94"/>
      <c r="D12" s="94"/>
      <c r="E12" s="94">
        <v>0</v>
      </c>
    </row>
    <row r="13" spans="1:5" ht="20.25" x14ac:dyDescent="0.3">
      <c r="A13" s="103" t="s">
        <v>128</v>
      </c>
      <c r="B13" s="103"/>
      <c r="C13" s="103"/>
      <c r="D13" s="103"/>
      <c r="E13" s="104">
        <f>SUM(E8:E12)</f>
        <v>0</v>
      </c>
    </row>
    <row r="14" spans="1:5" s="9" customFormat="1" ht="20.25" x14ac:dyDescent="0.3">
      <c r="A14" s="105"/>
      <c r="B14" s="105"/>
      <c r="C14" s="105"/>
      <c r="D14" s="105"/>
      <c r="E14" s="106"/>
    </row>
    <row r="15" spans="1:5" ht="20.25" x14ac:dyDescent="0.3">
      <c r="A15" s="97" t="s">
        <v>423</v>
      </c>
      <c r="B15" s="93"/>
      <c r="C15" s="93"/>
      <c r="D15" s="93"/>
      <c r="E15" s="98"/>
    </row>
    <row r="16" spans="1:5" ht="15.75" x14ac:dyDescent="0.25">
      <c r="A16" s="94" t="s">
        <v>121</v>
      </c>
      <c r="B16" s="94"/>
      <c r="C16" s="94"/>
      <c r="D16" s="94"/>
      <c r="E16" s="99">
        <v>0</v>
      </c>
    </row>
    <row r="17" spans="1:5" ht="15.75" x14ac:dyDescent="0.25">
      <c r="A17" s="94" t="s">
        <v>122</v>
      </c>
      <c r="B17" s="94"/>
      <c r="C17" s="94"/>
      <c r="D17" s="94"/>
      <c r="E17" s="94">
        <v>0</v>
      </c>
    </row>
    <row r="18" spans="1:5" ht="15.75" x14ac:dyDescent="0.25">
      <c r="A18" s="94" t="s">
        <v>105</v>
      </c>
      <c r="B18" s="94"/>
      <c r="C18" s="94"/>
      <c r="D18" s="94"/>
      <c r="E18" s="94">
        <v>0</v>
      </c>
    </row>
    <row r="19" spans="1:5" ht="20.25" x14ac:dyDescent="0.3">
      <c r="A19" s="95"/>
      <c r="B19" s="95"/>
      <c r="C19" s="95"/>
      <c r="D19" s="95"/>
      <c r="E19" s="96">
        <f>SUM(E16:E18)</f>
        <v>0</v>
      </c>
    </row>
    <row r="20" spans="1:5" ht="20.25" x14ac:dyDescent="0.3">
      <c r="A20" s="95"/>
      <c r="B20" s="95"/>
      <c r="C20" s="95"/>
      <c r="D20" s="95"/>
      <c r="E20" s="95"/>
    </row>
    <row r="21" spans="1:5" ht="20.25" x14ac:dyDescent="0.3">
      <c r="A21" s="97" t="s">
        <v>123</v>
      </c>
      <c r="B21" s="93"/>
      <c r="C21" s="93"/>
      <c r="D21" s="93"/>
      <c r="E21" s="93"/>
    </row>
    <row r="22" spans="1:5" ht="15.75" x14ac:dyDescent="0.25">
      <c r="A22" s="94" t="s">
        <v>124</v>
      </c>
      <c r="B22" s="94"/>
      <c r="C22" s="94"/>
      <c r="D22" s="94"/>
      <c r="E22" s="94">
        <v>0</v>
      </c>
    </row>
    <row r="23" spans="1:5" ht="15.75" x14ac:dyDescent="0.25">
      <c r="A23" s="94" t="s">
        <v>125</v>
      </c>
      <c r="B23" s="94"/>
      <c r="C23" s="94"/>
      <c r="D23" s="94"/>
      <c r="E23" s="94">
        <v>0</v>
      </c>
    </row>
    <row r="24" spans="1:5" ht="15.75" x14ac:dyDescent="0.25">
      <c r="A24" s="94" t="s">
        <v>105</v>
      </c>
      <c r="B24" s="94"/>
      <c r="C24" s="94"/>
      <c r="D24" s="94"/>
      <c r="E24" s="94">
        <v>0</v>
      </c>
    </row>
    <row r="25" spans="1:5" ht="20.25" x14ac:dyDescent="0.3">
      <c r="A25" s="95"/>
      <c r="B25" s="95"/>
      <c r="C25" s="95"/>
      <c r="D25" s="95"/>
      <c r="E25" s="96">
        <f>SUM(E22:E24)</f>
        <v>0</v>
      </c>
    </row>
    <row r="26" spans="1:5" ht="20.25" x14ac:dyDescent="0.3">
      <c r="A26" s="100" t="s">
        <v>419</v>
      </c>
      <c r="B26" s="101"/>
      <c r="C26" s="101"/>
      <c r="D26" s="101"/>
      <c r="E26" s="102">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A1:C13"/>
  <sheetViews>
    <sheetView workbookViewId="0">
      <selection activeCell="B2" sqref="B2"/>
    </sheetView>
  </sheetViews>
  <sheetFormatPr defaultRowHeight="15" x14ac:dyDescent="0.25"/>
  <cols>
    <col min="1" max="1" width="9.140625" style="9"/>
    <col min="2" max="2" width="49.85546875" bestFit="1" customWidth="1"/>
    <col min="3" max="3" width="20.28515625" customWidth="1"/>
  </cols>
  <sheetData>
    <row r="1" spans="2:3" ht="23.25" x14ac:dyDescent="0.35">
      <c r="B1" s="107" t="s">
        <v>238</v>
      </c>
      <c r="C1" s="87"/>
    </row>
    <row r="2" spans="2:3" ht="23.25" x14ac:dyDescent="0.35">
      <c r="B2" s="108" t="str">
        <f>'1a. Budget Grant Calculation'!A2</f>
        <v>DEIS School Budget 2022/2023</v>
      </c>
      <c r="C2" s="109"/>
    </row>
    <row r="3" spans="2:3" ht="22.5" x14ac:dyDescent="0.3">
      <c r="B3" s="109"/>
      <c r="C3" s="109"/>
    </row>
    <row r="4" spans="2:3" ht="21" x14ac:dyDescent="0.35">
      <c r="B4" s="110" t="str">
        <f>'1a. Budget Grant Calculation'!B4</f>
        <v>Community and Comprehensive School</v>
      </c>
      <c r="C4" s="9"/>
    </row>
    <row r="5" spans="2:3" ht="21" x14ac:dyDescent="0.35">
      <c r="B5" s="110" t="str">
        <f>'[1]1.Budget Grant Calculation'!C4</f>
        <v>12345Q</v>
      </c>
      <c r="C5" s="9"/>
    </row>
    <row r="6" spans="2:3" ht="21" x14ac:dyDescent="0.35">
      <c r="B6" s="111"/>
      <c r="C6" s="112"/>
    </row>
    <row r="7" spans="2:3" ht="21" x14ac:dyDescent="0.35">
      <c r="B7" s="182" t="s">
        <v>296</v>
      </c>
      <c r="C7" s="113">
        <f>'3. Opening Bank Position '!E26</f>
        <v>0</v>
      </c>
    </row>
    <row r="8" spans="2:3" ht="21" x14ac:dyDescent="0.35">
      <c r="B8" s="94"/>
      <c r="C8" s="114"/>
    </row>
    <row r="9" spans="2:3" ht="21" x14ac:dyDescent="0.35">
      <c r="B9" s="94" t="s">
        <v>129</v>
      </c>
      <c r="C9" s="114">
        <f>'2. Income &amp; Expenditure Budget'!G95</f>
        <v>210850</v>
      </c>
    </row>
    <row r="10" spans="2:3" ht="21" x14ac:dyDescent="0.35">
      <c r="B10" s="94"/>
      <c r="C10" s="114"/>
    </row>
    <row r="11" spans="2:3" ht="21" x14ac:dyDescent="0.35">
      <c r="B11" s="94" t="s">
        <v>130</v>
      </c>
      <c r="C11" s="114">
        <f>'2. Income &amp; Expenditure Budget'!G243</f>
        <v>54852</v>
      </c>
    </row>
    <row r="12" spans="2:3" ht="21.75" thickBot="1" x14ac:dyDescent="0.4">
      <c r="B12" s="111"/>
      <c r="C12" s="115"/>
    </row>
    <row r="13" spans="2:3" ht="19.5" thickBot="1" x14ac:dyDescent="0.35">
      <c r="B13" s="116" t="s">
        <v>297</v>
      </c>
      <c r="C13" s="117">
        <f>C7+C9-C11</f>
        <v>155998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workbookViewId="0">
      <selection activeCell="G8" sqref="G8"/>
    </sheetView>
  </sheetViews>
  <sheetFormatPr defaultRowHeight="15" x14ac:dyDescent="0.25"/>
  <cols>
    <col min="1" max="1" width="14.7109375" customWidth="1"/>
    <col min="2" max="2" width="16.85546875" style="66" bestFit="1" customWidth="1"/>
    <col min="3" max="3" width="37" customWidth="1"/>
    <col min="4" max="4" width="24.28515625" customWidth="1"/>
  </cols>
  <sheetData>
    <row r="1" spans="1:5" ht="21" x14ac:dyDescent="0.35">
      <c r="A1" s="626" t="s">
        <v>131</v>
      </c>
      <c r="B1" s="627"/>
      <c r="C1" s="627"/>
      <c r="D1" s="628"/>
      <c r="E1" s="9"/>
    </row>
    <row r="2" spans="1:5" ht="21.75" thickBot="1" x14ac:dyDescent="0.4">
      <c r="A2" s="629" t="str">
        <f>'4. Estimated Operating Cashflow'!B2</f>
        <v>DEIS School Budget 2022/2023</v>
      </c>
      <c r="B2" s="630"/>
      <c r="C2" s="630"/>
      <c r="D2" s="631"/>
    </row>
    <row r="3" spans="1:5" ht="19.5" thickBot="1" x14ac:dyDescent="0.35">
      <c r="A3" s="118"/>
      <c r="B3" s="214"/>
      <c r="C3" s="173"/>
      <c r="D3" s="173"/>
    </row>
    <row r="4" spans="1:5" ht="18.75" x14ac:dyDescent="0.3">
      <c r="A4" s="618" t="str">
        <f>'1a. Budget Grant Calculation'!B4</f>
        <v>Community and Comprehensive School</v>
      </c>
      <c r="B4" s="619"/>
      <c r="C4" s="619"/>
      <c r="D4" s="620"/>
    </row>
    <row r="5" spans="1:5" ht="19.5" thickBot="1" x14ac:dyDescent="0.35">
      <c r="A5" s="621" t="str">
        <f>'1a. Budget Grant Calculation'!B5</f>
        <v>654321U</v>
      </c>
      <c r="B5" s="622"/>
      <c r="C5" s="622"/>
      <c r="D5" s="623"/>
    </row>
    <row r="6" spans="1:5" s="228" customFormat="1" ht="19.5" thickBot="1" x14ac:dyDescent="0.35">
      <c r="A6" s="217"/>
      <c r="B6" s="217"/>
      <c r="C6" s="217"/>
      <c r="D6" s="217"/>
    </row>
    <row r="7" spans="1:5" ht="19.5" thickBot="1" x14ac:dyDescent="0.35">
      <c r="A7" s="232" t="s">
        <v>367</v>
      </c>
      <c r="B7" s="229"/>
      <c r="C7" s="230"/>
      <c r="D7" s="231"/>
    </row>
    <row r="8" spans="1:5" ht="16.5" thickBot="1" x14ac:dyDescent="0.3">
      <c r="A8" s="86"/>
      <c r="B8" s="215"/>
    </row>
    <row r="9" spans="1:5" ht="16.5" thickBot="1" x14ac:dyDescent="0.3">
      <c r="A9" s="224" t="s">
        <v>366</v>
      </c>
      <c r="B9" s="225"/>
      <c r="C9" s="226"/>
      <c r="D9" s="533" t="s">
        <v>328</v>
      </c>
    </row>
    <row r="10" spans="1:5" ht="15.75" x14ac:dyDescent="0.25">
      <c r="A10" s="222"/>
      <c r="B10" s="220" t="s">
        <v>327</v>
      </c>
      <c r="C10" s="218"/>
      <c r="D10" s="534" t="s">
        <v>22</v>
      </c>
    </row>
    <row r="11" spans="1:5" ht="15.75" x14ac:dyDescent="0.25">
      <c r="A11" s="524"/>
      <c r="B11" s="525">
        <v>3900</v>
      </c>
      <c r="C11" s="532" t="s">
        <v>349</v>
      </c>
      <c r="D11" s="535"/>
    </row>
    <row r="12" spans="1:5" ht="15.75" x14ac:dyDescent="0.25">
      <c r="A12" s="524"/>
      <c r="B12" s="525">
        <v>3901</v>
      </c>
      <c r="C12" s="532" t="s">
        <v>350</v>
      </c>
      <c r="D12" s="535"/>
    </row>
    <row r="13" spans="1:5" ht="15.75" x14ac:dyDescent="0.25">
      <c r="A13" s="524"/>
      <c r="B13" s="525">
        <v>3903</v>
      </c>
      <c r="C13" s="532" t="s">
        <v>351</v>
      </c>
      <c r="D13" s="535"/>
    </row>
    <row r="14" spans="1:5" ht="15.75" x14ac:dyDescent="0.25">
      <c r="A14" s="524"/>
      <c r="B14" s="525">
        <v>3902</v>
      </c>
      <c r="C14" s="532" t="s">
        <v>352</v>
      </c>
      <c r="D14" s="535"/>
    </row>
    <row r="15" spans="1:5" ht="15.75" x14ac:dyDescent="0.25">
      <c r="A15" s="524"/>
      <c r="B15" s="525">
        <v>3907</v>
      </c>
      <c r="C15" s="532" t="s">
        <v>353</v>
      </c>
      <c r="D15" s="535"/>
    </row>
    <row r="16" spans="1:5" ht="15.75" x14ac:dyDescent="0.25">
      <c r="A16" s="524"/>
      <c r="B16" s="525">
        <v>3904</v>
      </c>
      <c r="C16" s="532" t="s">
        <v>354</v>
      </c>
      <c r="D16" s="535"/>
    </row>
    <row r="17" spans="1:5" ht="16.5" thickBot="1" x14ac:dyDescent="0.3">
      <c r="A17" s="624" t="s">
        <v>19</v>
      </c>
      <c r="B17" s="625"/>
      <c r="C17" s="625"/>
      <c r="D17" s="536">
        <f>SUM(D11:D16)</f>
        <v>0</v>
      </c>
    </row>
    <row r="18" spans="1:5" ht="16.5" thickBot="1" x14ac:dyDescent="0.3">
      <c r="A18" s="222"/>
      <c r="B18" s="221"/>
      <c r="C18" s="219"/>
      <c r="D18" s="537"/>
    </row>
    <row r="19" spans="1:5" ht="15.75" x14ac:dyDescent="0.25">
      <c r="A19" s="526" t="s">
        <v>365</v>
      </c>
      <c r="B19" s="527"/>
      <c r="C19" s="528"/>
      <c r="D19" s="538"/>
    </row>
    <row r="20" spans="1:5" ht="15.75" x14ac:dyDescent="0.25">
      <c r="A20" s="524"/>
      <c r="B20" s="525">
        <v>3940</v>
      </c>
      <c r="C20" s="532" t="s">
        <v>355</v>
      </c>
      <c r="D20" s="535"/>
    </row>
    <row r="21" spans="1:5" ht="15.75" x14ac:dyDescent="0.25">
      <c r="A21" s="524"/>
      <c r="B21" s="525">
        <v>3940</v>
      </c>
      <c r="C21" s="532" t="s">
        <v>356</v>
      </c>
      <c r="D21" s="535"/>
    </row>
    <row r="22" spans="1:5" ht="15.75" x14ac:dyDescent="0.25">
      <c r="A22" s="524"/>
      <c r="B22" s="525">
        <v>3940</v>
      </c>
      <c r="C22" s="532" t="s">
        <v>357</v>
      </c>
      <c r="D22" s="535"/>
    </row>
    <row r="23" spans="1:5" ht="15.75" x14ac:dyDescent="0.25">
      <c r="A23" s="524"/>
      <c r="B23" s="525">
        <v>1420</v>
      </c>
      <c r="C23" s="532" t="s">
        <v>358</v>
      </c>
      <c r="D23" s="535"/>
    </row>
    <row r="24" spans="1:5" ht="15.75" x14ac:dyDescent="0.25">
      <c r="A24" s="524"/>
      <c r="B24" s="525">
        <v>1460</v>
      </c>
      <c r="C24" s="532" t="s">
        <v>359</v>
      </c>
      <c r="D24" s="535"/>
    </row>
    <row r="25" spans="1:5" ht="15.75" x14ac:dyDescent="0.25">
      <c r="A25" s="524"/>
      <c r="B25" s="525">
        <v>3940</v>
      </c>
      <c r="C25" s="532" t="s">
        <v>360</v>
      </c>
      <c r="D25" s="535"/>
    </row>
    <row r="26" spans="1:5" ht="15.75" x14ac:dyDescent="0.25">
      <c r="A26" s="524"/>
      <c r="B26" s="525">
        <v>3940</v>
      </c>
      <c r="C26" s="532" t="s">
        <v>361</v>
      </c>
      <c r="D26" s="535"/>
    </row>
    <row r="27" spans="1:5" ht="15.75" x14ac:dyDescent="0.25">
      <c r="A27" s="524"/>
      <c r="B27" s="525">
        <v>3940</v>
      </c>
      <c r="C27" s="532" t="s">
        <v>362</v>
      </c>
      <c r="D27" s="535"/>
    </row>
    <row r="28" spans="1:5" ht="15.75" x14ac:dyDescent="0.25">
      <c r="A28" s="524"/>
      <c r="B28" s="525">
        <v>3940</v>
      </c>
      <c r="C28" s="532" t="s">
        <v>363</v>
      </c>
      <c r="D28" s="535"/>
    </row>
    <row r="29" spans="1:5" ht="16.5" thickBot="1" x14ac:dyDescent="0.3">
      <c r="A29" s="529" t="s">
        <v>19</v>
      </c>
      <c r="B29" s="530"/>
      <c r="C29" s="531"/>
      <c r="D29" s="536">
        <f>SUM(D20:D28)</f>
        <v>0</v>
      </c>
      <c r="E29" s="10"/>
    </row>
    <row r="30" spans="1:5" ht="16.5" thickBot="1" x14ac:dyDescent="0.3">
      <c r="A30" s="223"/>
      <c r="B30" s="220"/>
      <c r="C30" s="218"/>
      <c r="D30" s="539"/>
      <c r="E30" s="10"/>
    </row>
    <row r="31" spans="1:5" ht="16.5" thickBot="1" x14ac:dyDescent="0.3">
      <c r="A31" s="224" t="s">
        <v>364</v>
      </c>
      <c r="B31" s="227"/>
      <c r="C31" s="226"/>
      <c r="D31" s="540">
        <f>D17-D29</f>
        <v>0</v>
      </c>
      <c r="E31" s="10"/>
    </row>
    <row r="32" spans="1:5" ht="15.75" thickBot="1" x14ac:dyDescent="0.3">
      <c r="A32" s="191"/>
      <c r="B32" s="216"/>
      <c r="C32" s="192"/>
      <c r="D32" s="541"/>
    </row>
  </sheetData>
  <mergeCells count="5">
    <mergeCell ref="A4:D4"/>
    <mergeCell ref="A5:D5"/>
    <mergeCell ref="A17:C17"/>
    <mergeCell ref="A1:D1"/>
    <mergeCell ref="A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T240"/>
  <sheetViews>
    <sheetView workbookViewId="0">
      <selection activeCell="E103" sqref="E103"/>
    </sheetView>
  </sheetViews>
  <sheetFormatPr defaultRowHeight="15" x14ac:dyDescent="0.25"/>
  <cols>
    <col min="3" max="3" width="16.140625" customWidth="1"/>
    <col min="5" max="5" width="27.28515625" customWidth="1"/>
    <col min="7" max="18" width="8.85546875" customWidth="1"/>
  </cols>
  <sheetData>
    <row r="1" spans="1:18" ht="18.75" x14ac:dyDescent="0.3">
      <c r="A1" s="632" t="str">
        <f>'1a. Budget Grant Calculation'!B4</f>
        <v>Community and Comprehensive School</v>
      </c>
      <c r="B1" s="632"/>
      <c r="C1" s="632"/>
      <c r="D1" s="632"/>
      <c r="E1" s="632"/>
      <c r="F1" s="632"/>
      <c r="G1" s="632"/>
      <c r="H1" s="632"/>
      <c r="I1" s="632"/>
      <c r="J1" s="632"/>
      <c r="K1" s="632"/>
      <c r="L1" s="632"/>
      <c r="M1" s="632"/>
      <c r="N1" s="632"/>
      <c r="O1" s="632"/>
      <c r="P1" s="632"/>
      <c r="Q1" s="632"/>
      <c r="R1" s="632"/>
    </row>
    <row r="2" spans="1:18" ht="18.75" x14ac:dyDescent="0.3">
      <c r="A2" s="88" t="str">
        <f>'1a. Budget Grant Calculation'!A2:E2</f>
        <v>DEIS School Budget 2022/2023</v>
      </c>
      <c r="B2" s="9"/>
      <c r="C2" s="9"/>
      <c r="D2" s="9"/>
      <c r="E2" s="9"/>
      <c r="F2" s="9"/>
      <c r="G2" s="9"/>
      <c r="H2" s="9"/>
      <c r="I2" s="9"/>
      <c r="J2" s="9"/>
      <c r="K2" s="9"/>
      <c r="L2" s="9"/>
      <c r="M2" s="9"/>
      <c r="N2" s="9"/>
      <c r="O2" s="9"/>
      <c r="P2" s="9"/>
      <c r="Q2" s="9"/>
      <c r="R2" s="9"/>
    </row>
    <row r="3" spans="1:18" ht="18.75" x14ac:dyDescent="0.3">
      <c r="A3" s="88" t="s">
        <v>418</v>
      </c>
      <c r="B3" s="9"/>
      <c r="C3" s="9"/>
      <c r="D3" s="9"/>
      <c r="E3" s="9"/>
      <c r="F3" s="9"/>
      <c r="G3" s="9"/>
      <c r="H3" s="9"/>
      <c r="I3" s="9"/>
      <c r="J3" s="9"/>
      <c r="K3" s="9"/>
      <c r="L3" s="9"/>
      <c r="M3" s="9"/>
      <c r="N3" s="9"/>
      <c r="O3" s="9"/>
      <c r="P3" s="9"/>
      <c r="Q3" s="9"/>
      <c r="R3" s="9"/>
    </row>
    <row r="4" spans="1:18" ht="15.75" thickBot="1" x14ac:dyDescent="0.3">
      <c r="A4" s="119"/>
      <c r="B4" s="120"/>
      <c r="C4" s="119"/>
      <c r="D4" s="2"/>
      <c r="E4" s="9"/>
      <c r="F4" s="4"/>
      <c r="G4" s="9"/>
      <c r="H4" s="9"/>
      <c r="I4" s="9"/>
      <c r="J4" s="9"/>
      <c r="K4" s="9"/>
      <c r="L4" s="9"/>
      <c r="M4" s="9"/>
      <c r="N4" s="9"/>
      <c r="O4" s="9"/>
      <c r="P4" s="9"/>
      <c r="Q4" s="9"/>
      <c r="R4" s="9"/>
    </row>
    <row r="5" spans="1:18" ht="19.5" thickBot="1" x14ac:dyDescent="0.35">
      <c r="A5" s="633" t="s">
        <v>0</v>
      </c>
      <c r="B5" s="634"/>
      <c r="C5" s="634"/>
      <c r="D5" s="634"/>
      <c r="E5" s="635"/>
      <c r="F5" s="233" t="s">
        <v>132</v>
      </c>
      <c r="G5" s="121" t="s">
        <v>279</v>
      </c>
      <c r="H5" s="121" t="s">
        <v>133</v>
      </c>
      <c r="I5" s="121" t="s">
        <v>134</v>
      </c>
      <c r="J5" s="121" t="s">
        <v>135</v>
      </c>
      <c r="K5" s="121" t="s">
        <v>136</v>
      </c>
      <c r="L5" s="121" t="s">
        <v>137</v>
      </c>
      <c r="M5" s="121" t="s">
        <v>138</v>
      </c>
      <c r="N5" s="121" t="s">
        <v>139</v>
      </c>
      <c r="O5" s="121" t="s">
        <v>140</v>
      </c>
      <c r="P5" s="121" t="s">
        <v>259</v>
      </c>
      <c r="Q5" s="121" t="s">
        <v>260</v>
      </c>
      <c r="R5" s="121" t="s">
        <v>261</v>
      </c>
    </row>
    <row r="6" spans="1:18" ht="15.75" thickBot="1" x14ac:dyDescent="0.3">
      <c r="A6" s="46"/>
      <c r="B6" s="11"/>
      <c r="C6" s="11"/>
      <c r="D6" s="11"/>
      <c r="E6" s="11"/>
      <c r="F6" s="122"/>
      <c r="G6" s="61"/>
      <c r="H6" s="61"/>
      <c r="I6" s="61"/>
      <c r="J6" s="61"/>
      <c r="K6" s="61"/>
      <c r="L6" s="61"/>
      <c r="M6" s="61"/>
      <c r="N6" s="61"/>
      <c r="O6" s="61"/>
      <c r="P6" s="61"/>
      <c r="Q6" s="61"/>
      <c r="R6" s="61"/>
    </row>
    <row r="7" spans="1:18" ht="15.75" thickBot="1" x14ac:dyDescent="0.3">
      <c r="A7" s="41" t="s">
        <v>1</v>
      </c>
      <c r="B7" s="40"/>
      <c r="C7" s="37"/>
      <c r="D7" s="37"/>
      <c r="E7" s="38"/>
      <c r="F7" s="39"/>
      <c r="G7" s="123"/>
      <c r="H7" s="123"/>
      <c r="I7" s="123"/>
      <c r="J7" s="123"/>
      <c r="K7" s="123"/>
      <c r="L7" s="123"/>
      <c r="M7" s="123"/>
      <c r="N7" s="123"/>
      <c r="O7" s="123"/>
      <c r="P7" s="123"/>
      <c r="Q7" s="123"/>
      <c r="R7" s="123"/>
    </row>
    <row r="8" spans="1:18" ht="15.75" thickBot="1" x14ac:dyDescent="0.3">
      <c r="A8" s="36">
        <v>3010</v>
      </c>
      <c r="B8" s="383" t="s">
        <v>157</v>
      </c>
      <c r="C8" s="550"/>
      <c r="D8" s="550"/>
      <c r="E8" s="551"/>
      <c r="F8" s="49">
        <f>'2. Income &amp; Expenditure Budget'!G14</f>
        <v>39110</v>
      </c>
      <c r="G8" s="122"/>
      <c r="H8" s="122"/>
      <c r="I8" s="122"/>
      <c r="J8" s="122"/>
      <c r="K8" s="122"/>
      <c r="L8" s="122"/>
      <c r="M8" s="122"/>
      <c r="N8" s="122"/>
      <c r="O8" s="122"/>
      <c r="P8" s="122"/>
      <c r="Q8" s="122"/>
      <c r="R8" s="122"/>
    </row>
    <row r="9" spans="1:18" ht="15.75" thickBot="1" x14ac:dyDescent="0.3">
      <c r="A9" s="36">
        <v>3020</v>
      </c>
      <c r="B9" s="383" t="s">
        <v>111</v>
      </c>
      <c r="C9" s="552" t="s">
        <v>172</v>
      </c>
      <c r="D9" s="550"/>
      <c r="E9" s="551"/>
      <c r="F9" s="49">
        <f>'2. Income &amp; Expenditure Budget'!G15</f>
        <v>0</v>
      </c>
      <c r="G9" s="122"/>
      <c r="H9" s="122"/>
      <c r="I9" s="122"/>
      <c r="J9" s="122"/>
      <c r="K9" s="122"/>
      <c r="L9" s="122"/>
      <c r="M9" s="122"/>
      <c r="N9" s="122"/>
      <c r="O9" s="122"/>
      <c r="P9" s="122"/>
      <c r="Q9" s="122"/>
      <c r="R9" s="122"/>
    </row>
    <row r="10" spans="1:18" ht="15.75" thickBot="1" x14ac:dyDescent="0.3">
      <c r="A10" s="36">
        <v>3030</v>
      </c>
      <c r="B10" s="383" t="s">
        <v>158</v>
      </c>
      <c r="C10" s="550"/>
      <c r="D10" s="550"/>
      <c r="E10" s="551"/>
      <c r="F10" s="49">
        <f>'2. Income &amp; Expenditure Budget'!G16</f>
        <v>95000</v>
      </c>
      <c r="G10" s="122"/>
      <c r="H10" s="122"/>
      <c r="I10" s="122"/>
      <c r="J10" s="122"/>
      <c r="K10" s="122"/>
      <c r="L10" s="122"/>
      <c r="M10" s="122"/>
      <c r="N10" s="122"/>
      <c r="O10" s="122"/>
      <c r="P10" s="122"/>
      <c r="Q10" s="122"/>
      <c r="R10" s="122"/>
    </row>
    <row r="11" spans="1:18" ht="15.75" thickBot="1" x14ac:dyDescent="0.3">
      <c r="A11" s="29">
        <v>3050</v>
      </c>
      <c r="B11" s="365" t="s">
        <v>392</v>
      </c>
      <c r="C11" s="545"/>
      <c r="D11" s="545"/>
      <c r="E11" s="546"/>
      <c r="F11" s="49">
        <f>'2. Income &amp; Expenditure Budget'!G17</f>
        <v>24500</v>
      </c>
      <c r="G11" s="122"/>
      <c r="H11" s="122"/>
      <c r="I11" s="122"/>
      <c r="J11" s="122"/>
      <c r="K11" s="122"/>
      <c r="L11" s="122"/>
      <c r="M11" s="122"/>
      <c r="N11" s="122"/>
      <c r="O11" s="122"/>
      <c r="P11" s="122"/>
      <c r="Q11" s="122"/>
      <c r="R11" s="122"/>
    </row>
    <row r="12" spans="1:18" s="9" customFormat="1" ht="15.75" thickBot="1" x14ac:dyDescent="0.3">
      <c r="A12" s="29">
        <v>3140</v>
      </c>
      <c r="B12" s="553" t="s">
        <v>299</v>
      </c>
      <c r="C12" s="545"/>
      <c r="D12" s="545"/>
      <c r="E12" s="546"/>
      <c r="F12" s="49">
        <f>'2. Income &amp; Expenditure Budget'!G18</f>
        <v>0</v>
      </c>
      <c r="G12" s="122"/>
      <c r="H12" s="122"/>
      <c r="I12" s="122"/>
      <c r="J12" s="122"/>
      <c r="K12" s="122"/>
      <c r="L12" s="122"/>
      <c r="M12" s="122"/>
      <c r="N12" s="122"/>
      <c r="O12" s="122"/>
      <c r="P12" s="122"/>
      <c r="Q12" s="122"/>
      <c r="R12" s="122"/>
    </row>
    <row r="13" spans="1:18" ht="15.75" thickBot="1" x14ac:dyDescent="0.3">
      <c r="A13" s="30">
        <v>3150</v>
      </c>
      <c r="B13" s="68" t="s">
        <v>173</v>
      </c>
      <c r="C13" s="545"/>
      <c r="D13" s="545"/>
      <c r="E13" s="546"/>
      <c r="F13" s="49">
        <f>'2. Income &amp; Expenditure Budget'!G19</f>
        <v>3510</v>
      </c>
      <c r="G13" s="122"/>
      <c r="H13" s="122"/>
      <c r="I13" s="122"/>
      <c r="J13" s="122"/>
      <c r="K13" s="122"/>
      <c r="L13" s="122"/>
      <c r="M13" s="122"/>
      <c r="N13" s="122"/>
      <c r="O13" s="122"/>
      <c r="P13" s="122"/>
      <c r="Q13" s="122"/>
      <c r="R13" s="122"/>
    </row>
    <row r="14" spans="1:18" ht="15.75" thickBot="1" x14ac:dyDescent="0.3">
      <c r="A14" s="30">
        <v>3170</v>
      </c>
      <c r="B14" s="68" t="s">
        <v>37</v>
      </c>
      <c r="C14" s="545"/>
      <c r="D14" s="545"/>
      <c r="E14" s="546"/>
      <c r="F14" s="49">
        <f>'2. Income &amp; Expenditure Budget'!G20</f>
        <v>0</v>
      </c>
      <c r="G14" s="122"/>
      <c r="H14" s="122"/>
      <c r="I14" s="122"/>
      <c r="J14" s="122"/>
      <c r="K14" s="122"/>
      <c r="L14" s="122"/>
      <c r="M14" s="122"/>
      <c r="N14" s="122"/>
      <c r="O14" s="122"/>
      <c r="P14" s="122"/>
      <c r="Q14" s="122"/>
      <c r="R14" s="122"/>
    </row>
    <row r="15" spans="1:18" ht="15.75" thickBot="1" x14ac:dyDescent="0.3">
      <c r="A15" s="30">
        <v>3190</v>
      </c>
      <c r="B15" s="68" t="s">
        <v>79</v>
      </c>
      <c r="C15" s="545"/>
      <c r="D15" s="545"/>
      <c r="E15" s="546"/>
      <c r="F15" s="49">
        <f>'2. Income &amp; Expenditure Budget'!G21</f>
        <v>0</v>
      </c>
      <c r="G15" s="122"/>
      <c r="H15" s="122"/>
      <c r="I15" s="122"/>
      <c r="J15" s="122"/>
      <c r="K15" s="122"/>
      <c r="L15" s="122"/>
      <c r="M15" s="122"/>
      <c r="N15" s="122"/>
      <c r="O15" s="122"/>
      <c r="P15" s="122"/>
      <c r="Q15" s="122"/>
      <c r="R15" s="122"/>
    </row>
    <row r="16" spans="1:18" ht="15.75" thickBot="1" x14ac:dyDescent="0.3">
      <c r="A16" s="30">
        <v>3200</v>
      </c>
      <c r="B16" s="68" t="s">
        <v>174</v>
      </c>
      <c r="C16" s="545"/>
      <c r="D16" s="545"/>
      <c r="E16" s="546"/>
      <c r="F16" s="49">
        <f>'2. Income &amp; Expenditure Budget'!G22</f>
        <v>0</v>
      </c>
      <c r="G16" s="122"/>
      <c r="H16" s="122"/>
      <c r="I16" s="122"/>
      <c r="J16" s="122"/>
      <c r="K16" s="122"/>
      <c r="L16" s="122"/>
      <c r="M16" s="122"/>
      <c r="N16" s="122"/>
      <c r="O16" s="122"/>
      <c r="P16" s="122"/>
      <c r="Q16" s="122"/>
      <c r="R16" s="122"/>
    </row>
    <row r="17" spans="1:18" ht="15.75" thickBot="1" x14ac:dyDescent="0.3">
      <c r="A17" s="30">
        <v>3210</v>
      </c>
      <c r="B17" s="68" t="s">
        <v>175</v>
      </c>
      <c r="C17" s="545"/>
      <c r="D17" s="545"/>
      <c r="E17" s="546"/>
      <c r="F17" s="49">
        <f>'2. Income &amp; Expenditure Budget'!G23</f>
        <v>0</v>
      </c>
      <c r="G17" s="122"/>
      <c r="H17" s="122"/>
      <c r="I17" s="122"/>
      <c r="J17" s="122"/>
      <c r="K17" s="122"/>
      <c r="L17" s="122"/>
      <c r="M17" s="122"/>
      <c r="N17" s="122"/>
      <c r="O17" s="122"/>
      <c r="P17" s="122"/>
      <c r="Q17" s="122"/>
      <c r="R17" s="122"/>
    </row>
    <row r="18" spans="1:18" ht="15.75" thickBot="1" x14ac:dyDescent="0.3">
      <c r="A18" s="30">
        <v>3220</v>
      </c>
      <c r="B18" s="68" t="s">
        <v>2</v>
      </c>
      <c r="C18" s="545"/>
      <c r="D18" s="545"/>
      <c r="E18" s="546"/>
      <c r="F18" s="49">
        <f>'2. Income &amp; Expenditure Budget'!G24</f>
        <v>0</v>
      </c>
      <c r="G18" s="122"/>
      <c r="H18" s="122"/>
      <c r="I18" s="122"/>
      <c r="J18" s="122"/>
      <c r="K18" s="122"/>
      <c r="L18" s="122"/>
      <c r="M18" s="122"/>
      <c r="N18" s="122"/>
      <c r="O18" s="122"/>
      <c r="P18" s="122"/>
      <c r="Q18" s="122"/>
      <c r="R18" s="122"/>
    </row>
    <row r="19" spans="1:18" ht="15.75" thickBot="1" x14ac:dyDescent="0.3">
      <c r="A19" s="30">
        <v>3230</v>
      </c>
      <c r="B19" s="68" t="s">
        <v>164</v>
      </c>
      <c r="C19" s="545"/>
      <c r="D19" s="545"/>
      <c r="E19" s="546"/>
      <c r="F19" s="49">
        <f>'2. Income &amp; Expenditure Budget'!G25</f>
        <v>0</v>
      </c>
      <c r="G19" s="122"/>
      <c r="H19" s="122"/>
      <c r="I19" s="122"/>
      <c r="J19" s="122"/>
      <c r="K19" s="122"/>
      <c r="L19" s="122"/>
      <c r="M19" s="122"/>
      <c r="N19" s="122"/>
      <c r="O19" s="122"/>
      <c r="P19" s="122"/>
      <c r="Q19" s="122"/>
      <c r="R19" s="122"/>
    </row>
    <row r="20" spans="1:18" ht="15.75" thickBot="1" x14ac:dyDescent="0.3">
      <c r="A20" s="30">
        <v>3240</v>
      </c>
      <c r="B20" s="68" t="s">
        <v>176</v>
      </c>
      <c r="C20" s="545"/>
      <c r="D20" s="545"/>
      <c r="E20" s="546"/>
      <c r="F20" s="49">
        <f>'2. Income &amp; Expenditure Budget'!G26</f>
        <v>5130</v>
      </c>
      <c r="G20" s="122"/>
      <c r="H20" s="122"/>
      <c r="I20" s="122"/>
      <c r="J20" s="122"/>
      <c r="K20" s="122"/>
      <c r="L20" s="122"/>
      <c r="M20" s="122"/>
      <c r="N20" s="122"/>
      <c r="O20" s="122"/>
      <c r="P20" s="122"/>
      <c r="Q20" s="122"/>
      <c r="R20" s="122"/>
    </row>
    <row r="21" spans="1:18" ht="15.75" thickBot="1" x14ac:dyDescent="0.3">
      <c r="A21" s="30">
        <v>3245</v>
      </c>
      <c r="B21" s="68" t="s">
        <v>141</v>
      </c>
      <c r="C21" s="545"/>
      <c r="D21" s="545"/>
      <c r="E21" s="546"/>
      <c r="F21" s="49">
        <f>'2. Income &amp; Expenditure Budget'!G27</f>
        <v>0</v>
      </c>
      <c r="G21" s="122"/>
      <c r="H21" s="122"/>
      <c r="I21" s="122"/>
      <c r="J21" s="122"/>
      <c r="K21" s="122"/>
      <c r="L21" s="122"/>
      <c r="M21" s="122"/>
      <c r="N21" s="122"/>
      <c r="O21" s="122"/>
      <c r="P21" s="122"/>
      <c r="Q21" s="122"/>
      <c r="R21" s="122"/>
    </row>
    <row r="22" spans="1:18" ht="15.75" thickBot="1" x14ac:dyDescent="0.3">
      <c r="A22" s="31">
        <v>3255</v>
      </c>
      <c r="B22" s="548" t="s">
        <v>92</v>
      </c>
      <c r="C22" s="545"/>
      <c r="D22" s="545"/>
      <c r="E22" s="546"/>
      <c r="F22" s="49">
        <f>'2. Income &amp; Expenditure Budget'!G28</f>
        <v>0</v>
      </c>
      <c r="G22" s="122"/>
      <c r="H22" s="122"/>
      <c r="I22" s="122"/>
      <c r="J22" s="122"/>
      <c r="K22" s="122"/>
      <c r="L22" s="122"/>
      <c r="M22" s="122"/>
      <c r="N22" s="122"/>
      <c r="O22" s="122"/>
      <c r="P22" s="122"/>
      <c r="Q22" s="122"/>
      <c r="R22" s="122"/>
    </row>
    <row r="23" spans="1:18" s="9" customFormat="1" ht="15.75" thickBot="1" x14ac:dyDescent="0.3">
      <c r="A23" s="31">
        <v>3260</v>
      </c>
      <c r="B23" s="548" t="s">
        <v>300</v>
      </c>
      <c r="C23" s="545"/>
      <c r="D23" s="545"/>
      <c r="E23" s="546"/>
      <c r="F23" s="49">
        <f>'2. Income &amp; Expenditure Budget'!G29</f>
        <v>0</v>
      </c>
      <c r="G23" s="122"/>
      <c r="H23" s="122"/>
      <c r="I23" s="122"/>
      <c r="J23" s="122"/>
      <c r="K23" s="122"/>
      <c r="L23" s="122"/>
      <c r="M23" s="122"/>
      <c r="N23" s="122"/>
      <c r="O23" s="122"/>
      <c r="P23" s="122"/>
      <c r="Q23" s="122"/>
      <c r="R23" s="122"/>
    </row>
    <row r="24" spans="1:18" ht="15.75" thickBot="1" x14ac:dyDescent="0.3">
      <c r="A24" s="67">
        <v>3270</v>
      </c>
      <c r="B24" s="68" t="s">
        <v>80</v>
      </c>
      <c r="C24" s="545"/>
      <c r="D24" s="545"/>
      <c r="E24" s="546"/>
      <c r="F24" s="49">
        <f>'2. Income &amp; Expenditure Budget'!G30</f>
        <v>0</v>
      </c>
      <c r="G24" s="122"/>
      <c r="H24" s="122"/>
      <c r="I24" s="122"/>
      <c r="J24" s="122"/>
      <c r="K24" s="122"/>
      <c r="L24" s="122"/>
      <c r="M24" s="122"/>
      <c r="N24" s="122"/>
      <c r="O24" s="122"/>
      <c r="P24" s="122"/>
      <c r="Q24" s="122"/>
      <c r="R24" s="122"/>
    </row>
    <row r="25" spans="1:18" ht="15.75" thickBot="1" x14ac:dyDescent="0.3">
      <c r="A25" s="128">
        <v>3275</v>
      </c>
      <c r="B25" s="129" t="s">
        <v>159</v>
      </c>
      <c r="C25" s="554"/>
      <c r="D25" s="554"/>
      <c r="E25" s="555"/>
      <c r="F25" s="49">
        <f>'2. Income &amp; Expenditure Budget'!G31</f>
        <v>0</v>
      </c>
      <c r="G25" s="122"/>
      <c r="H25" s="122"/>
      <c r="I25" s="122"/>
      <c r="J25" s="122"/>
      <c r="K25" s="122"/>
      <c r="L25" s="122"/>
      <c r="M25" s="122"/>
      <c r="N25" s="122"/>
      <c r="O25" s="122"/>
      <c r="P25" s="122"/>
      <c r="Q25" s="122"/>
      <c r="R25" s="122"/>
    </row>
    <row r="26" spans="1:18" s="9" customFormat="1" ht="15.75" thickBot="1" x14ac:dyDescent="0.3">
      <c r="A26" s="185">
        <v>3276</v>
      </c>
      <c r="B26" s="186" t="s">
        <v>320</v>
      </c>
      <c r="C26" s="556"/>
      <c r="D26" s="556"/>
      <c r="E26" s="557"/>
      <c r="F26" s="49">
        <f>'2. Income &amp; Expenditure Budget'!G32</f>
        <v>0</v>
      </c>
      <c r="G26" s="122"/>
      <c r="H26" s="122"/>
      <c r="I26" s="122"/>
      <c r="J26" s="122"/>
      <c r="K26" s="122"/>
      <c r="L26" s="122"/>
      <c r="M26" s="122"/>
      <c r="N26" s="122"/>
      <c r="O26" s="122"/>
      <c r="P26" s="122"/>
      <c r="Q26" s="122"/>
      <c r="R26" s="122"/>
    </row>
    <row r="27" spans="1:18" ht="15.75" thickBot="1" x14ac:dyDescent="0.3">
      <c r="A27" s="34">
        <v>3277</v>
      </c>
      <c r="B27" s="558" t="s">
        <v>242</v>
      </c>
      <c r="C27" s="559"/>
      <c r="D27" s="550"/>
      <c r="E27" s="551"/>
      <c r="F27" s="49">
        <f>'2. Income &amp; Expenditure Budget'!G33</f>
        <v>0</v>
      </c>
      <c r="G27" s="122"/>
      <c r="H27" s="122"/>
      <c r="I27" s="122"/>
      <c r="J27" s="122"/>
      <c r="K27" s="122"/>
      <c r="L27" s="122"/>
      <c r="M27" s="122"/>
      <c r="N27" s="122"/>
      <c r="O27" s="122"/>
      <c r="P27" s="122"/>
      <c r="Q27" s="122"/>
      <c r="R27" s="122"/>
    </row>
    <row r="28" spans="1:18" ht="15.75" thickBot="1" x14ac:dyDescent="0.3">
      <c r="A28" s="30">
        <v>3280</v>
      </c>
      <c r="B28" s="68" t="s">
        <v>243</v>
      </c>
      <c r="C28" s="544"/>
      <c r="D28" s="545"/>
      <c r="E28" s="546"/>
      <c r="F28" s="49">
        <f>'2. Income &amp; Expenditure Budget'!G34</f>
        <v>0</v>
      </c>
      <c r="G28" s="122"/>
      <c r="H28" s="122"/>
      <c r="I28" s="122"/>
      <c r="J28" s="122"/>
      <c r="K28" s="122"/>
      <c r="L28" s="122"/>
      <c r="M28" s="122"/>
      <c r="N28" s="122"/>
      <c r="O28" s="122"/>
      <c r="P28" s="122"/>
      <c r="Q28" s="122"/>
      <c r="R28" s="122"/>
    </row>
    <row r="29" spans="1:18" ht="15.75" thickBot="1" x14ac:dyDescent="0.3">
      <c r="A29" s="30">
        <v>3281</v>
      </c>
      <c r="B29" s="68" t="s">
        <v>244</v>
      </c>
      <c r="C29" s="544"/>
      <c r="D29" s="545"/>
      <c r="E29" s="546"/>
      <c r="F29" s="49">
        <f>'2. Income &amp; Expenditure Budget'!G35</f>
        <v>16000</v>
      </c>
      <c r="G29" s="126"/>
      <c r="H29" s="126"/>
      <c r="I29" s="126"/>
      <c r="J29" s="126"/>
      <c r="K29" s="126"/>
      <c r="L29" s="126"/>
      <c r="M29" s="126"/>
      <c r="N29" s="126"/>
      <c r="O29" s="126"/>
      <c r="P29" s="126"/>
      <c r="Q29" s="126"/>
      <c r="R29" s="126"/>
    </row>
    <row r="30" spans="1:18" ht="15.75" thickBot="1" x14ac:dyDescent="0.3">
      <c r="A30" s="30">
        <v>3282</v>
      </c>
      <c r="B30" s="68" t="s">
        <v>321</v>
      </c>
      <c r="C30" s="544"/>
      <c r="D30" s="545"/>
      <c r="E30" s="546"/>
      <c r="F30" s="49">
        <f>'2. Income &amp; Expenditure Budget'!G36</f>
        <v>21000</v>
      </c>
      <c r="G30" s="122"/>
      <c r="H30" s="122"/>
      <c r="I30" s="122"/>
      <c r="J30" s="122"/>
      <c r="K30" s="122"/>
      <c r="L30" s="122"/>
      <c r="M30" s="122"/>
      <c r="N30" s="122"/>
      <c r="O30" s="122"/>
      <c r="P30" s="122"/>
      <c r="Q30" s="122"/>
      <c r="R30" s="122"/>
    </row>
    <row r="31" spans="1:18" ht="15.75" thickBot="1" x14ac:dyDescent="0.3">
      <c r="A31" s="30">
        <v>3283</v>
      </c>
      <c r="B31" s="68" t="s">
        <v>245</v>
      </c>
      <c r="C31" s="544"/>
      <c r="D31" s="545"/>
      <c r="E31" s="546"/>
      <c r="F31" s="49">
        <f>'2. Income &amp; Expenditure Budget'!G37</f>
        <v>6600</v>
      </c>
      <c r="G31" s="122"/>
      <c r="H31" s="122"/>
      <c r="I31" s="122"/>
      <c r="J31" s="122"/>
      <c r="K31" s="122"/>
      <c r="L31" s="122"/>
      <c r="M31" s="122"/>
      <c r="N31" s="122"/>
      <c r="O31" s="122"/>
      <c r="P31" s="122"/>
      <c r="Q31" s="122"/>
      <c r="R31" s="122"/>
    </row>
    <row r="32" spans="1:18" ht="15.75" thickBot="1" x14ac:dyDescent="0.3">
      <c r="A32" s="30">
        <v>3284</v>
      </c>
      <c r="B32" s="68" t="s">
        <v>246</v>
      </c>
      <c r="C32" s="544"/>
      <c r="D32" s="545"/>
      <c r="E32" s="546"/>
      <c r="F32" s="49">
        <f>'2. Income &amp; Expenditure Budget'!G38</f>
        <v>0</v>
      </c>
      <c r="G32" s="122"/>
      <c r="H32" s="122"/>
      <c r="I32" s="122"/>
      <c r="J32" s="122"/>
      <c r="K32" s="122"/>
      <c r="L32" s="122"/>
      <c r="M32" s="122"/>
      <c r="N32" s="122"/>
      <c r="O32" s="122"/>
      <c r="P32" s="122"/>
      <c r="Q32" s="122"/>
      <c r="R32" s="122"/>
    </row>
    <row r="33" spans="1:20" ht="15.75" thickBot="1" x14ac:dyDescent="0.3">
      <c r="A33" s="30">
        <v>3285</v>
      </c>
      <c r="B33" s="68" t="s">
        <v>247</v>
      </c>
      <c r="C33" s="544"/>
      <c r="D33" s="545"/>
      <c r="E33" s="546"/>
      <c r="F33" s="49">
        <f>'2. Income &amp; Expenditure Budget'!G39</f>
        <v>0</v>
      </c>
      <c r="G33" s="122"/>
      <c r="H33" s="122"/>
      <c r="I33" s="122"/>
      <c r="J33" s="122"/>
      <c r="K33" s="122"/>
      <c r="L33" s="122"/>
      <c r="M33" s="122"/>
      <c r="N33" s="122"/>
      <c r="O33" s="122"/>
      <c r="P33" s="122"/>
      <c r="Q33" s="122"/>
      <c r="R33" s="122"/>
    </row>
    <row r="34" spans="1:20" ht="15.75" thickBot="1" x14ac:dyDescent="0.3">
      <c r="A34" s="30">
        <v>3286</v>
      </c>
      <c r="B34" s="68" t="s">
        <v>248</v>
      </c>
      <c r="C34" s="544"/>
      <c r="D34" s="545"/>
      <c r="E34" s="546"/>
      <c r="F34" s="49">
        <f>'2. Income &amp; Expenditure Budget'!G40</f>
        <v>0</v>
      </c>
      <c r="G34" s="122"/>
      <c r="H34" s="122"/>
      <c r="I34" s="122"/>
      <c r="J34" s="122"/>
      <c r="K34" s="122"/>
      <c r="L34" s="122"/>
      <c r="M34" s="122"/>
      <c r="N34" s="122"/>
      <c r="O34" s="122"/>
      <c r="P34" s="122"/>
      <c r="Q34" s="122"/>
      <c r="R34" s="122"/>
    </row>
    <row r="35" spans="1:20" ht="15.75" thickBot="1" x14ac:dyDescent="0.3">
      <c r="A35" s="30">
        <v>3287</v>
      </c>
      <c r="B35" s="129" t="s">
        <v>249</v>
      </c>
      <c r="C35" s="560"/>
      <c r="D35" s="554"/>
      <c r="E35" s="555"/>
      <c r="F35" s="49">
        <f>'2. Income &amp; Expenditure Budget'!G41</f>
        <v>0</v>
      </c>
      <c r="G35" s="122"/>
      <c r="H35" s="122"/>
      <c r="I35" s="122"/>
      <c r="J35" s="122"/>
      <c r="K35" s="122"/>
      <c r="L35" s="122"/>
      <c r="M35" s="122"/>
      <c r="N35" s="122"/>
      <c r="O35" s="122"/>
      <c r="P35" s="122"/>
      <c r="Q35" s="122"/>
      <c r="R35" s="122"/>
    </row>
    <row r="36" spans="1:20" ht="15.75" thickBot="1" x14ac:dyDescent="0.3">
      <c r="A36" s="30">
        <v>3290</v>
      </c>
      <c r="B36" s="561" t="s">
        <v>322</v>
      </c>
      <c r="C36" s="544"/>
      <c r="D36" s="545"/>
      <c r="E36" s="546"/>
      <c r="F36" s="49">
        <f>'2. Income &amp; Expenditure Budget'!G42</f>
        <v>0</v>
      </c>
      <c r="G36" s="122"/>
      <c r="H36" s="122"/>
      <c r="I36" s="122"/>
      <c r="J36" s="122"/>
      <c r="K36" s="122"/>
      <c r="L36" s="122"/>
      <c r="M36" s="122"/>
      <c r="N36" s="122"/>
      <c r="O36" s="122"/>
      <c r="P36" s="122"/>
      <c r="Q36" s="122"/>
      <c r="R36" s="122"/>
    </row>
    <row r="37" spans="1:20" ht="15.75" thickBot="1" x14ac:dyDescent="0.3">
      <c r="A37" s="382">
        <v>3293</v>
      </c>
      <c r="B37" s="383" t="s">
        <v>368</v>
      </c>
      <c r="C37" s="559"/>
      <c r="D37" s="550"/>
      <c r="E37" s="551"/>
      <c r="F37" s="49">
        <f>'2. Income &amp; Expenditure Budget'!G43</f>
        <v>0</v>
      </c>
      <c r="G37" s="122"/>
      <c r="H37" s="122"/>
      <c r="I37" s="122"/>
      <c r="J37" s="122"/>
      <c r="K37" s="122"/>
      <c r="L37" s="122"/>
      <c r="M37" s="122"/>
      <c r="N37" s="122"/>
      <c r="O37" s="122"/>
      <c r="P37" s="122"/>
      <c r="Q37" s="122"/>
      <c r="R37" s="122"/>
      <c r="S37" s="9"/>
      <c r="T37" s="9"/>
    </row>
    <row r="38" spans="1:20" ht="15.75" thickBot="1" x14ac:dyDescent="0.3">
      <c r="A38" s="34">
        <v>3294</v>
      </c>
      <c r="B38" s="562" t="s">
        <v>94</v>
      </c>
      <c r="C38" s="559"/>
      <c r="D38" s="550"/>
      <c r="E38" s="551"/>
      <c r="F38" s="49">
        <f>'2. Income &amp; Expenditure Budget'!G44</f>
        <v>0</v>
      </c>
      <c r="G38" s="122"/>
      <c r="H38" s="122"/>
      <c r="I38" s="122"/>
      <c r="J38" s="122"/>
      <c r="K38" s="122"/>
      <c r="L38" s="122"/>
      <c r="M38" s="122"/>
      <c r="N38" s="122"/>
      <c r="O38" s="122"/>
      <c r="P38" s="122"/>
      <c r="Q38" s="122"/>
      <c r="R38" s="122"/>
    </row>
    <row r="39" spans="1:20" ht="15.75" thickBot="1" x14ac:dyDescent="0.3">
      <c r="A39" s="41" t="s">
        <v>48</v>
      </c>
      <c r="B39" s="402"/>
      <c r="C39" s="403"/>
      <c r="D39" s="403"/>
      <c r="E39" s="404"/>
      <c r="F39" s="134">
        <f t="shared" ref="F39:R39" si="0">SUM(F8:F38)</f>
        <v>210850</v>
      </c>
      <c r="G39" s="134">
        <f t="shared" si="0"/>
        <v>0</v>
      </c>
      <c r="H39" s="134">
        <f t="shared" si="0"/>
        <v>0</v>
      </c>
      <c r="I39" s="134">
        <f t="shared" si="0"/>
        <v>0</v>
      </c>
      <c r="J39" s="134">
        <f t="shared" si="0"/>
        <v>0</v>
      </c>
      <c r="K39" s="134">
        <f t="shared" si="0"/>
        <v>0</v>
      </c>
      <c r="L39" s="134">
        <f t="shared" si="0"/>
        <v>0</v>
      </c>
      <c r="M39" s="134">
        <f t="shared" si="0"/>
        <v>0</v>
      </c>
      <c r="N39" s="134">
        <f t="shared" si="0"/>
        <v>0</v>
      </c>
      <c r="O39" s="134">
        <f t="shared" si="0"/>
        <v>0</v>
      </c>
      <c r="P39" s="134">
        <f t="shared" si="0"/>
        <v>0</v>
      </c>
      <c r="Q39" s="134">
        <f t="shared" si="0"/>
        <v>0</v>
      </c>
      <c r="R39" s="134">
        <f t="shared" si="0"/>
        <v>0</v>
      </c>
    </row>
    <row r="40" spans="1:20" ht="15.75" thickBot="1" x14ac:dyDescent="0.3">
      <c r="A40" s="130"/>
      <c r="B40" s="398"/>
      <c r="C40" s="398"/>
      <c r="D40" s="398"/>
      <c r="E40" s="399"/>
      <c r="F40" s="162">
        <f>'2. Income &amp; Expenditure Budget'!G46</f>
        <v>0</v>
      </c>
      <c r="G40" s="122"/>
      <c r="H40" s="122"/>
      <c r="I40" s="122"/>
      <c r="J40" s="122"/>
      <c r="K40" s="122"/>
      <c r="L40" s="122"/>
      <c r="M40" s="122"/>
      <c r="N40" s="122"/>
      <c r="O40" s="122"/>
      <c r="P40" s="122"/>
      <c r="Q40" s="122"/>
      <c r="R40" s="122"/>
    </row>
    <row r="41" spans="1:20" ht="15.75" thickBot="1" x14ac:dyDescent="0.3">
      <c r="A41" s="41" t="s">
        <v>177</v>
      </c>
      <c r="B41" s="402"/>
      <c r="C41" s="403"/>
      <c r="D41" s="403"/>
      <c r="E41" s="404"/>
      <c r="F41" s="134">
        <f>'2. Income &amp; Expenditure Budget'!G47</f>
        <v>0</v>
      </c>
      <c r="G41" s="123"/>
      <c r="H41" s="123"/>
      <c r="I41" s="123"/>
      <c r="J41" s="123"/>
      <c r="K41" s="123"/>
      <c r="L41" s="123"/>
      <c r="M41" s="123"/>
      <c r="N41" s="123"/>
      <c r="O41" s="123"/>
      <c r="P41" s="123"/>
      <c r="Q41" s="123"/>
      <c r="R41" s="123"/>
    </row>
    <row r="42" spans="1:20" ht="15.75" thickBot="1" x14ac:dyDescent="0.3">
      <c r="A42" s="141">
        <v>3295</v>
      </c>
      <c r="B42" s="406" t="s">
        <v>142</v>
      </c>
      <c r="C42" s="407"/>
      <c r="D42" s="407"/>
      <c r="E42" s="408"/>
      <c r="F42" s="49">
        <f>'2. Income &amp; Expenditure Budget'!G48</f>
        <v>0</v>
      </c>
      <c r="G42" s="122"/>
      <c r="H42" s="122"/>
      <c r="I42" s="122"/>
      <c r="J42" s="122"/>
      <c r="K42" s="122"/>
      <c r="L42" s="122"/>
      <c r="M42" s="122"/>
      <c r="N42" s="122"/>
      <c r="O42" s="122"/>
      <c r="P42" s="122"/>
      <c r="Q42" s="122"/>
      <c r="R42" s="122"/>
    </row>
    <row r="43" spans="1:20" ht="15.75" thickBot="1" x14ac:dyDescent="0.3">
      <c r="A43" s="142">
        <v>3296</v>
      </c>
      <c r="B43" s="411" t="s">
        <v>143</v>
      </c>
      <c r="C43" s="412"/>
      <c r="D43" s="412"/>
      <c r="E43" s="413"/>
      <c r="F43" s="49">
        <f>'2. Income &amp; Expenditure Budget'!G49</f>
        <v>0</v>
      </c>
      <c r="G43" s="122"/>
      <c r="H43" s="122"/>
      <c r="I43" s="122"/>
      <c r="J43" s="122"/>
      <c r="K43" s="122"/>
      <c r="L43" s="122"/>
      <c r="M43" s="122"/>
      <c r="N43" s="122"/>
      <c r="O43" s="122"/>
      <c r="P43" s="122"/>
      <c r="Q43" s="122"/>
      <c r="R43" s="122"/>
    </row>
    <row r="44" spans="1:20" ht="15.75" thickBot="1" x14ac:dyDescent="0.3">
      <c r="A44" s="142">
        <v>3297</v>
      </c>
      <c r="B44" s="411" t="s">
        <v>144</v>
      </c>
      <c r="C44" s="412"/>
      <c r="D44" s="412"/>
      <c r="E44" s="413"/>
      <c r="F44" s="49">
        <f>'2. Income &amp; Expenditure Budget'!G50</f>
        <v>0</v>
      </c>
      <c r="G44" s="122"/>
      <c r="H44" s="122"/>
      <c r="I44" s="122"/>
      <c r="J44" s="122"/>
      <c r="K44" s="122"/>
      <c r="L44" s="122"/>
      <c r="M44" s="122"/>
      <c r="N44" s="122"/>
      <c r="O44" s="122"/>
      <c r="P44" s="122"/>
      <c r="Q44" s="122"/>
      <c r="R44" s="122"/>
    </row>
    <row r="45" spans="1:20" ht="15.75" thickBot="1" x14ac:dyDescent="0.3">
      <c r="A45" s="142">
        <v>3298</v>
      </c>
      <c r="B45" s="411" t="s">
        <v>145</v>
      </c>
      <c r="C45" s="412"/>
      <c r="D45" s="412"/>
      <c r="E45" s="413"/>
      <c r="F45" s="49">
        <f>'2. Income &amp; Expenditure Budget'!G51</f>
        <v>0</v>
      </c>
      <c r="G45" s="122"/>
      <c r="H45" s="122"/>
      <c r="I45" s="122"/>
      <c r="J45" s="122"/>
      <c r="K45" s="122"/>
      <c r="L45" s="122"/>
      <c r="M45" s="122"/>
      <c r="N45" s="122"/>
      <c r="O45" s="122"/>
      <c r="P45" s="122"/>
      <c r="Q45" s="122"/>
      <c r="R45" s="122"/>
    </row>
    <row r="46" spans="1:20" ht="15.75" thickBot="1" x14ac:dyDescent="0.3">
      <c r="A46" s="143">
        <v>3299</v>
      </c>
      <c r="B46" s="411" t="s">
        <v>146</v>
      </c>
      <c r="C46" s="412"/>
      <c r="D46" s="412"/>
      <c r="E46" s="413"/>
      <c r="F46" s="49">
        <f>'2. Income &amp; Expenditure Budget'!G52</f>
        <v>0</v>
      </c>
      <c r="G46" s="122"/>
      <c r="H46" s="122"/>
      <c r="I46" s="122"/>
      <c r="J46" s="122"/>
      <c r="K46" s="122"/>
      <c r="L46" s="122"/>
      <c r="M46" s="122"/>
      <c r="N46" s="122"/>
      <c r="O46" s="122"/>
      <c r="P46" s="122"/>
      <c r="Q46" s="122"/>
      <c r="R46" s="122"/>
    </row>
    <row r="47" spans="1:20" ht="15.75" thickBot="1" x14ac:dyDescent="0.3">
      <c r="A47" s="140" t="s">
        <v>147</v>
      </c>
      <c r="B47" s="563"/>
      <c r="C47" s="563"/>
      <c r="D47" s="563"/>
      <c r="E47" s="564"/>
      <c r="F47" s="134">
        <f>SUM(F42:F46)</f>
        <v>0</v>
      </c>
      <c r="G47" s="134">
        <f t="shared" ref="G47:R47" si="1">SUM(G42:G46)</f>
        <v>0</v>
      </c>
      <c r="H47" s="134">
        <f t="shared" si="1"/>
        <v>0</v>
      </c>
      <c r="I47" s="134">
        <f t="shared" si="1"/>
        <v>0</v>
      </c>
      <c r="J47" s="134">
        <f t="shared" si="1"/>
        <v>0</v>
      </c>
      <c r="K47" s="134">
        <f t="shared" si="1"/>
        <v>0</v>
      </c>
      <c r="L47" s="134">
        <f t="shared" si="1"/>
        <v>0</v>
      </c>
      <c r="M47" s="134">
        <f t="shared" si="1"/>
        <v>0</v>
      </c>
      <c r="N47" s="134">
        <f t="shared" si="1"/>
        <v>0</v>
      </c>
      <c r="O47" s="134">
        <f t="shared" si="1"/>
        <v>0</v>
      </c>
      <c r="P47" s="134">
        <f t="shared" si="1"/>
        <v>0</v>
      </c>
      <c r="Q47" s="134">
        <f t="shared" si="1"/>
        <v>0</v>
      </c>
      <c r="R47" s="134">
        <f t="shared" si="1"/>
        <v>0</v>
      </c>
    </row>
    <row r="48" spans="1:20" ht="15.75" thickBot="1" x14ac:dyDescent="0.3">
      <c r="A48" s="33"/>
      <c r="B48" s="422" t="s">
        <v>38</v>
      </c>
      <c r="C48" s="73"/>
      <c r="D48" s="280"/>
      <c r="E48" s="280"/>
      <c r="F48" s="162">
        <f>'2. Income &amp; Expenditure Budget'!G54</f>
        <v>0</v>
      </c>
      <c r="G48" s="122"/>
      <c r="H48" s="122"/>
      <c r="I48" s="122"/>
      <c r="J48" s="122"/>
      <c r="K48" s="122"/>
      <c r="L48" s="122"/>
      <c r="M48" s="122"/>
      <c r="N48" s="122"/>
      <c r="O48" s="122"/>
      <c r="P48" s="122"/>
      <c r="Q48" s="122"/>
      <c r="R48" s="122"/>
    </row>
    <row r="49" spans="1:20" ht="15.75" thickBot="1" x14ac:dyDescent="0.3">
      <c r="A49" s="41" t="s">
        <v>51</v>
      </c>
      <c r="B49" s="402"/>
      <c r="C49" s="403"/>
      <c r="D49" s="403"/>
      <c r="E49" s="404"/>
      <c r="F49" s="134">
        <f>'2. Income &amp; Expenditure Budget'!G55</f>
        <v>0</v>
      </c>
      <c r="G49" s="123"/>
      <c r="H49" s="123"/>
      <c r="I49" s="123"/>
      <c r="J49" s="123"/>
      <c r="K49" s="123"/>
      <c r="L49" s="123"/>
      <c r="M49" s="123"/>
      <c r="N49" s="123"/>
      <c r="O49" s="123"/>
      <c r="P49" s="123"/>
      <c r="Q49" s="123"/>
      <c r="R49" s="123"/>
    </row>
    <row r="50" spans="1:20" ht="15.75" thickBot="1" x14ac:dyDescent="0.3">
      <c r="A50" s="34">
        <v>3310</v>
      </c>
      <c r="B50" s="558" t="s">
        <v>72</v>
      </c>
      <c r="C50" s="559"/>
      <c r="D50" s="550"/>
      <c r="E50" s="551"/>
      <c r="F50" s="49">
        <f>'2. Income &amp; Expenditure Budget'!G56</f>
        <v>0</v>
      </c>
      <c r="G50" s="122"/>
      <c r="H50" s="122"/>
      <c r="I50" s="122"/>
      <c r="J50" s="122"/>
      <c r="K50" s="122"/>
      <c r="L50" s="122"/>
      <c r="M50" s="122"/>
      <c r="N50" s="122"/>
      <c r="O50" s="122"/>
      <c r="P50" s="122"/>
      <c r="Q50" s="122"/>
      <c r="R50" s="122"/>
    </row>
    <row r="51" spans="1:20" ht="15.75" thickBot="1" x14ac:dyDescent="0.3">
      <c r="A51" s="30">
        <v>3330</v>
      </c>
      <c r="B51" s="68" t="s">
        <v>93</v>
      </c>
      <c r="C51" s="544"/>
      <c r="D51" s="545"/>
      <c r="E51" s="546"/>
      <c r="F51" s="49">
        <f>'2. Income &amp; Expenditure Budget'!G57</f>
        <v>0</v>
      </c>
      <c r="G51" s="122"/>
      <c r="H51" s="122"/>
      <c r="I51" s="122"/>
      <c r="J51" s="122"/>
      <c r="K51" s="122"/>
      <c r="L51" s="122"/>
      <c r="M51" s="122"/>
      <c r="N51" s="122"/>
      <c r="O51" s="122"/>
      <c r="P51" s="122"/>
      <c r="Q51" s="122"/>
      <c r="R51" s="122"/>
    </row>
    <row r="52" spans="1:20" ht="15.75" thickBot="1" x14ac:dyDescent="0.3">
      <c r="A52" s="31">
        <v>3335</v>
      </c>
      <c r="B52" s="548" t="s">
        <v>178</v>
      </c>
      <c r="C52" s="544"/>
      <c r="D52" s="545"/>
      <c r="E52" s="546"/>
      <c r="F52" s="49">
        <f>'2. Income &amp; Expenditure Budget'!G58</f>
        <v>0</v>
      </c>
      <c r="G52" s="122"/>
      <c r="H52" s="122"/>
      <c r="I52" s="122"/>
      <c r="J52" s="122"/>
      <c r="K52" s="122"/>
      <c r="L52" s="122"/>
      <c r="M52" s="122"/>
      <c r="N52" s="122"/>
      <c r="O52" s="122"/>
      <c r="P52" s="122"/>
      <c r="Q52" s="122"/>
      <c r="R52" s="122"/>
    </row>
    <row r="53" spans="1:20" ht="15.75" thickBot="1" x14ac:dyDescent="0.3">
      <c r="A53" s="31">
        <v>3350</v>
      </c>
      <c r="B53" s="547" t="s">
        <v>81</v>
      </c>
      <c r="C53" s="544"/>
      <c r="D53" s="545"/>
      <c r="E53" s="546"/>
      <c r="F53" s="49">
        <f>'2. Income &amp; Expenditure Budget'!G59</f>
        <v>0</v>
      </c>
      <c r="G53" s="122"/>
      <c r="H53" s="122"/>
      <c r="I53" s="122"/>
      <c r="J53" s="122"/>
      <c r="K53" s="122"/>
      <c r="L53" s="122"/>
      <c r="M53" s="122"/>
      <c r="N53" s="122"/>
      <c r="O53" s="122"/>
      <c r="P53" s="122"/>
      <c r="Q53" s="122"/>
      <c r="R53" s="122"/>
    </row>
    <row r="54" spans="1:20" ht="15.75" thickBot="1" x14ac:dyDescent="0.3">
      <c r="A54" s="31">
        <v>3360</v>
      </c>
      <c r="B54" s="547" t="s">
        <v>82</v>
      </c>
      <c r="C54" s="544"/>
      <c r="D54" s="545"/>
      <c r="E54" s="546"/>
      <c r="F54" s="49">
        <f>'2. Income &amp; Expenditure Budget'!G60</f>
        <v>0</v>
      </c>
      <c r="G54" s="122"/>
      <c r="H54" s="122"/>
      <c r="I54" s="122"/>
      <c r="J54" s="122"/>
      <c r="K54" s="122"/>
      <c r="L54" s="122"/>
      <c r="M54" s="122"/>
      <c r="N54" s="122"/>
      <c r="O54" s="122"/>
      <c r="P54" s="122"/>
      <c r="Q54" s="122"/>
      <c r="R54" s="122"/>
    </row>
    <row r="55" spans="1:20" ht="15.75" thickBot="1" x14ac:dyDescent="0.3">
      <c r="A55" s="31">
        <v>3370</v>
      </c>
      <c r="B55" s="547" t="s">
        <v>165</v>
      </c>
      <c r="C55" s="544"/>
      <c r="D55" s="545"/>
      <c r="E55" s="546"/>
      <c r="F55" s="49">
        <f>'2. Income &amp; Expenditure Budget'!G61</f>
        <v>0</v>
      </c>
      <c r="G55" s="122"/>
      <c r="H55" s="122"/>
      <c r="I55" s="122"/>
      <c r="J55" s="122"/>
      <c r="K55" s="122"/>
      <c r="L55" s="122"/>
      <c r="M55" s="122"/>
      <c r="N55" s="122"/>
      <c r="O55" s="122"/>
      <c r="P55" s="122"/>
      <c r="Q55" s="122"/>
      <c r="R55" s="122"/>
    </row>
    <row r="56" spans="1:20" ht="15.75" thickBot="1" x14ac:dyDescent="0.3">
      <c r="A56" s="31">
        <v>3375</v>
      </c>
      <c r="B56" s="548" t="s">
        <v>39</v>
      </c>
      <c r="C56" s="544"/>
      <c r="D56" s="545"/>
      <c r="E56" s="546"/>
      <c r="F56" s="49">
        <f>'2. Income &amp; Expenditure Budget'!G62</f>
        <v>0</v>
      </c>
      <c r="G56" s="122"/>
      <c r="H56" s="122"/>
      <c r="I56" s="122"/>
      <c r="J56" s="122"/>
      <c r="K56" s="122"/>
      <c r="L56" s="122"/>
      <c r="M56" s="122"/>
      <c r="N56" s="122"/>
      <c r="O56" s="122"/>
      <c r="P56" s="122"/>
      <c r="Q56" s="122"/>
      <c r="R56" s="122"/>
    </row>
    <row r="57" spans="1:20" s="9" customFormat="1" ht="15.75" thickBot="1" x14ac:dyDescent="0.3">
      <c r="A57" s="31">
        <v>3390</v>
      </c>
      <c r="B57" s="547" t="s">
        <v>40</v>
      </c>
      <c r="C57" s="544"/>
      <c r="D57" s="545"/>
      <c r="E57" s="546"/>
      <c r="F57" s="49">
        <f>'2. Income &amp; Expenditure Budget'!G63</f>
        <v>0</v>
      </c>
      <c r="G57" s="122"/>
      <c r="H57" s="122"/>
      <c r="I57" s="122"/>
      <c r="J57" s="122"/>
      <c r="K57" s="122"/>
      <c r="L57" s="122"/>
      <c r="M57" s="122"/>
      <c r="N57" s="122"/>
      <c r="O57" s="122"/>
      <c r="P57" s="122"/>
      <c r="Q57" s="122"/>
      <c r="R57" s="122"/>
      <c r="S57"/>
      <c r="T57"/>
    </row>
    <row r="58" spans="1:20" ht="15.75" thickBot="1" x14ac:dyDescent="0.3">
      <c r="A58" s="31">
        <v>3395</v>
      </c>
      <c r="B58" s="547" t="s">
        <v>302</v>
      </c>
      <c r="C58" s="544"/>
      <c r="D58" s="545"/>
      <c r="E58" s="546"/>
      <c r="F58" s="49">
        <f>'2. Income &amp; Expenditure Budget'!G64</f>
        <v>0</v>
      </c>
      <c r="G58" s="122"/>
      <c r="H58" s="122"/>
      <c r="I58" s="122"/>
      <c r="J58" s="122"/>
      <c r="K58" s="122"/>
      <c r="L58" s="122"/>
      <c r="M58" s="122"/>
      <c r="N58" s="122"/>
      <c r="O58" s="122"/>
      <c r="P58" s="122"/>
      <c r="Q58" s="122"/>
      <c r="R58" s="122"/>
      <c r="S58" s="9"/>
      <c r="T58" s="9"/>
    </row>
    <row r="59" spans="1:20" ht="15.75" thickBot="1" x14ac:dyDescent="0.3">
      <c r="A59" s="30">
        <v>3410</v>
      </c>
      <c r="B59" s="68" t="s">
        <v>66</v>
      </c>
      <c r="C59" s="544"/>
      <c r="D59" s="545"/>
      <c r="E59" s="546"/>
      <c r="F59" s="49">
        <f>'2. Income &amp; Expenditure Budget'!G65</f>
        <v>0</v>
      </c>
      <c r="G59" s="122"/>
      <c r="H59" s="122"/>
      <c r="I59" s="122"/>
      <c r="J59" s="122"/>
      <c r="K59" s="122"/>
      <c r="L59" s="122"/>
      <c r="M59" s="122"/>
      <c r="N59" s="122"/>
      <c r="O59" s="122"/>
      <c r="P59" s="122"/>
      <c r="Q59" s="122"/>
      <c r="R59" s="122"/>
    </row>
    <row r="60" spans="1:20" ht="15.75" thickBot="1" x14ac:dyDescent="0.3">
      <c r="A60" s="30">
        <v>3420</v>
      </c>
      <c r="B60" s="68" t="s">
        <v>4</v>
      </c>
      <c r="C60" s="544"/>
      <c r="D60" s="545"/>
      <c r="E60" s="546"/>
      <c r="F60" s="49">
        <f>'2. Income &amp; Expenditure Budget'!G66</f>
        <v>0</v>
      </c>
      <c r="G60" s="122"/>
      <c r="H60" s="122"/>
      <c r="I60" s="122"/>
      <c r="J60" s="122"/>
      <c r="K60" s="122"/>
      <c r="L60" s="122"/>
      <c r="M60" s="122"/>
      <c r="N60" s="122"/>
      <c r="O60" s="122"/>
      <c r="P60" s="122"/>
      <c r="Q60" s="122"/>
      <c r="R60" s="122"/>
    </row>
    <row r="61" spans="1:20" ht="15.75" thickBot="1" x14ac:dyDescent="0.3">
      <c r="A61" s="30">
        <v>3430</v>
      </c>
      <c r="B61" s="68" t="s">
        <v>5</v>
      </c>
      <c r="C61" s="544"/>
      <c r="D61" s="545"/>
      <c r="E61" s="546"/>
      <c r="F61" s="49">
        <f>'2. Income &amp; Expenditure Budget'!G67</f>
        <v>0</v>
      </c>
      <c r="G61" s="122"/>
      <c r="H61" s="122"/>
      <c r="I61" s="122"/>
      <c r="J61" s="122"/>
      <c r="K61" s="122"/>
      <c r="L61" s="122"/>
      <c r="M61" s="122"/>
      <c r="N61" s="122"/>
      <c r="O61" s="122"/>
      <c r="P61" s="122"/>
      <c r="Q61" s="122"/>
      <c r="R61" s="122"/>
    </row>
    <row r="62" spans="1:20" ht="15.75" thickBot="1" x14ac:dyDescent="0.3">
      <c r="A62" s="30">
        <v>3440</v>
      </c>
      <c r="B62" s="68" t="s">
        <v>179</v>
      </c>
      <c r="C62" s="544"/>
      <c r="D62" s="545"/>
      <c r="E62" s="546"/>
      <c r="F62" s="49">
        <f>'2. Income &amp; Expenditure Budget'!G68</f>
        <v>0</v>
      </c>
      <c r="G62" s="122"/>
      <c r="H62" s="122"/>
      <c r="I62" s="122"/>
      <c r="J62" s="122"/>
      <c r="K62" s="122"/>
      <c r="L62" s="122"/>
      <c r="M62" s="122"/>
      <c r="N62" s="122"/>
      <c r="O62" s="122"/>
      <c r="P62" s="122"/>
      <c r="Q62" s="122"/>
      <c r="R62" s="122"/>
    </row>
    <row r="63" spans="1:20" s="9" customFormat="1" ht="15.75" thickBot="1" x14ac:dyDescent="0.3">
      <c r="A63" s="30">
        <v>3450</v>
      </c>
      <c r="B63" s="68" t="s">
        <v>166</v>
      </c>
      <c r="C63" s="544"/>
      <c r="D63" s="545"/>
      <c r="E63" s="546"/>
      <c r="F63" s="49">
        <f>'2. Income &amp; Expenditure Budget'!G69</f>
        <v>0</v>
      </c>
      <c r="G63" s="122"/>
      <c r="H63" s="122"/>
      <c r="I63" s="122"/>
      <c r="J63" s="122"/>
      <c r="K63" s="122"/>
      <c r="L63" s="122"/>
      <c r="M63" s="122"/>
      <c r="N63" s="122"/>
      <c r="O63" s="122"/>
      <c r="P63" s="122"/>
      <c r="Q63" s="122"/>
      <c r="R63" s="122"/>
      <c r="S63"/>
      <c r="T63"/>
    </row>
    <row r="64" spans="1:20" ht="15.75" thickBot="1" x14ac:dyDescent="0.3">
      <c r="A64" s="30">
        <v>3460</v>
      </c>
      <c r="B64" s="68" t="s">
        <v>303</v>
      </c>
      <c r="C64" s="544"/>
      <c r="D64" s="545"/>
      <c r="E64" s="546"/>
      <c r="F64" s="49">
        <f>'2. Income &amp; Expenditure Budget'!G70</f>
        <v>0</v>
      </c>
      <c r="G64" s="122"/>
      <c r="H64" s="122"/>
      <c r="I64" s="122"/>
      <c r="J64" s="122"/>
      <c r="K64" s="122"/>
      <c r="L64" s="122"/>
      <c r="M64" s="122"/>
      <c r="N64" s="122"/>
      <c r="O64" s="122"/>
      <c r="P64" s="122"/>
      <c r="Q64" s="122"/>
      <c r="R64" s="122"/>
      <c r="S64" s="9"/>
      <c r="T64" s="9"/>
    </row>
    <row r="65" spans="1:18" ht="15.75" thickBot="1" x14ac:dyDescent="0.3">
      <c r="A65" s="30">
        <v>3490</v>
      </c>
      <c r="B65" s="68" t="s">
        <v>167</v>
      </c>
      <c r="C65" s="544"/>
      <c r="D65" s="545"/>
      <c r="E65" s="546"/>
      <c r="F65" s="49">
        <f>'2. Income &amp; Expenditure Budget'!G71</f>
        <v>0</v>
      </c>
      <c r="G65" s="122"/>
      <c r="H65" s="122"/>
      <c r="I65" s="122"/>
      <c r="J65" s="122"/>
      <c r="K65" s="122"/>
      <c r="L65" s="122"/>
      <c r="M65" s="122"/>
      <c r="N65" s="122"/>
      <c r="O65" s="122"/>
      <c r="P65" s="122"/>
      <c r="Q65" s="122"/>
      <c r="R65" s="122"/>
    </row>
    <row r="66" spans="1:18" ht="15.75" thickBot="1" x14ac:dyDescent="0.3">
      <c r="A66" s="31">
        <v>3495</v>
      </c>
      <c r="B66" s="548" t="s">
        <v>41</v>
      </c>
      <c r="C66" s="544"/>
      <c r="D66" s="544"/>
      <c r="E66" s="549"/>
      <c r="F66" s="49">
        <f>'2. Income &amp; Expenditure Budget'!G72</f>
        <v>0</v>
      </c>
      <c r="G66" s="122"/>
      <c r="H66" s="122"/>
      <c r="I66" s="122"/>
      <c r="J66" s="122"/>
      <c r="K66" s="122"/>
      <c r="L66" s="122"/>
      <c r="M66" s="122"/>
      <c r="N66" s="122"/>
      <c r="O66" s="122"/>
      <c r="P66" s="122"/>
      <c r="Q66" s="122"/>
      <c r="R66" s="122"/>
    </row>
    <row r="67" spans="1:18" ht="15.75" thickBot="1" x14ac:dyDescent="0.3">
      <c r="A67" s="31">
        <v>3500</v>
      </c>
      <c r="B67" s="547" t="s">
        <v>180</v>
      </c>
      <c r="C67" s="544"/>
      <c r="D67" s="544"/>
      <c r="E67" s="549"/>
      <c r="F67" s="49">
        <f>'2. Income &amp; Expenditure Budget'!G73</f>
        <v>0</v>
      </c>
      <c r="G67" s="122"/>
      <c r="H67" s="122"/>
      <c r="I67" s="122"/>
      <c r="J67" s="122"/>
      <c r="K67" s="122"/>
      <c r="L67" s="122"/>
      <c r="M67" s="122"/>
      <c r="N67" s="122"/>
      <c r="O67" s="122"/>
      <c r="P67" s="122"/>
      <c r="Q67" s="122"/>
      <c r="R67" s="122"/>
    </row>
    <row r="68" spans="1:18" ht="15.75" thickBot="1" x14ac:dyDescent="0.3">
      <c r="A68" s="31">
        <v>3510</v>
      </c>
      <c r="B68" s="547" t="s">
        <v>6</v>
      </c>
      <c r="C68" s="544"/>
      <c r="D68" s="545"/>
      <c r="E68" s="546"/>
      <c r="F68" s="49">
        <f>'2. Income &amp; Expenditure Budget'!G74</f>
        <v>0</v>
      </c>
      <c r="G68" s="126"/>
      <c r="H68" s="126"/>
      <c r="I68" s="126"/>
      <c r="J68" s="126"/>
      <c r="K68" s="126"/>
      <c r="L68" s="126"/>
      <c r="M68" s="126"/>
      <c r="N68" s="126"/>
      <c r="O68" s="126"/>
      <c r="P68" s="126"/>
      <c r="Q68" s="126"/>
      <c r="R68" s="126"/>
    </row>
    <row r="69" spans="1:18" ht="15.75" thickBot="1" x14ac:dyDescent="0.3">
      <c r="A69" s="31">
        <v>3520</v>
      </c>
      <c r="B69" s="547" t="s">
        <v>181</v>
      </c>
      <c r="C69" s="544"/>
      <c r="D69" s="545"/>
      <c r="E69" s="546"/>
      <c r="F69" s="49">
        <f>'2. Income &amp; Expenditure Budget'!G75</f>
        <v>0</v>
      </c>
      <c r="G69" s="152"/>
      <c r="H69" s="152"/>
      <c r="I69" s="152"/>
      <c r="J69" s="152"/>
      <c r="K69" s="152"/>
      <c r="L69" s="152"/>
      <c r="M69" s="152"/>
      <c r="N69" s="152"/>
      <c r="O69" s="152"/>
      <c r="P69" s="152"/>
      <c r="Q69" s="152"/>
      <c r="R69" s="152"/>
    </row>
    <row r="70" spans="1:18" ht="15.75" thickBot="1" x14ac:dyDescent="0.3">
      <c r="A70" s="31">
        <v>3530</v>
      </c>
      <c r="B70" s="547" t="s">
        <v>182</v>
      </c>
      <c r="C70" s="544"/>
      <c r="D70" s="545"/>
      <c r="E70" s="546"/>
      <c r="F70" s="49">
        <f>'2. Income &amp; Expenditure Budget'!G76</f>
        <v>0</v>
      </c>
      <c r="G70" s="152"/>
      <c r="H70" s="152"/>
      <c r="I70" s="152"/>
      <c r="J70" s="152"/>
      <c r="K70" s="152"/>
      <c r="L70" s="152"/>
      <c r="M70" s="152"/>
      <c r="N70" s="152"/>
      <c r="O70" s="152"/>
      <c r="P70" s="152"/>
      <c r="Q70" s="152"/>
      <c r="R70" s="152"/>
    </row>
    <row r="71" spans="1:18" ht="15.75" thickBot="1" x14ac:dyDescent="0.3">
      <c r="A71" s="31">
        <v>3535</v>
      </c>
      <c r="B71" s="548" t="s">
        <v>183</v>
      </c>
      <c r="C71" s="544"/>
      <c r="D71" s="545"/>
      <c r="E71" s="546"/>
      <c r="F71" s="49">
        <f>'2. Income &amp; Expenditure Budget'!G77</f>
        <v>0</v>
      </c>
      <c r="G71" s="122"/>
      <c r="H71" s="122"/>
      <c r="I71" s="122"/>
      <c r="J71" s="122"/>
      <c r="K71" s="122"/>
      <c r="L71" s="122"/>
      <c r="M71" s="122"/>
      <c r="N71" s="122"/>
      <c r="O71" s="122"/>
      <c r="P71" s="122"/>
      <c r="Q71" s="122"/>
      <c r="R71" s="122"/>
    </row>
    <row r="72" spans="1:18" ht="15.75" thickBot="1" x14ac:dyDescent="0.3">
      <c r="A72" s="30">
        <v>3550</v>
      </c>
      <c r="B72" s="68" t="s">
        <v>42</v>
      </c>
      <c r="C72" s="544"/>
      <c r="D72" s="545"/>
      <c r="E72" s="546"/>
      <c r="F72" s="49">
        <f>'2. Income &amp; Expenditure Budget'!G78</f>
        <v>0</v>
      </c>
      <c r="G72" s="122"/>
      <c r="H72" s="122"/>
      <c r="I72" s="122"/>
      <c r="J72" s="122"/>
      <c r="K72" s="122"/>
      <c r="L72" s="122"/>
      <c r="M72" s="122"/>
      <c r="N72" s="122"/>
      <c r="O72" s="122"/>
      <c r="P72" s="122"/>
      <c r="Q72" s="122"/>
      <c r="R72" s="122"/>
    </row>
    <row r="73" spans="1:18" ht="15.75" thickBot="1" x14ac:dyDescent="0.3">
      <c r="A73" s="32">
        <v>3570</v>
      </c>
      <c r="B73" s="129" t="s">
        <v>83</v>
      </c>
      <c r="C73" s="560"/>
      <c r="D73" s="554"/>
      <c r="E73" s="555"/>
      <c r="F73" s="49">
        <f>'2. Income &amp; Expenditure Budget'!G79</f>
        <v>0</v>
      </c>
      <c r="G73" s="122"/>
      <c r="H73" s="122"/>
      <c r="I73" s="122"/>
      <c r="J73" s="122"/>
      <c r="K73" s="122"/>
      <c r="L73" s="122"/>
      <c r="M73" s="122"/>
      <c r="N73" s="122"/>
      <c r="O73" s="122"/>
      <c r="P73" s="122"/>
      <c r="Q73" s="122"/>
      <c r="R73" s="122"/>
    </row>
    <row r="74" spans="1:18" ht="15.75" thickBot="1" x14ac:dyDescent="0.3">
      <c r="A74" s="124">
        <v>3574</v>
      </c>
      <c r="B74" s="565" t="s">
        <v>393</v>
      </c>
      <c r="C74" s="378"/>
      <c r="D74" s="367"/>
      <c r="E74" s="367"/>
      <c r="F74" s="49">
        <f>'2. Income &amp; Expenditure Budget'!G80</f>
        <v>0</v>
      </c>
      <c r="G74" s="122"/>
      <c r="H74" s="122"/>
      <c r="I74" s="122"/>
      <c r="J74" s="122"/>
      <c r="K74" s="122"/>
      <c r="L74" s="122"/>
      <c r="M74" s="122"/>
      <c r="N74" s="122"/>
      <c r="O74" s="122"/>
      <c r="P74" s="122"/>
      <c r="Q74" s="122"/>
      <c r="R74" s="122"/>
    </row>
    <row r="75" spans="1:18" ht="15.75" thickBot="1" x14ac:dyDescent="0.3">
      <c r="A75" s="124">
        <v>3575</v>
      </c>
      <c r="B75" s="565" t="s">
        <v>394</v>
      </c>
      <c r="C75" s="378"/>
      <c r="D75" s="367"/>
      <c r="E75" s="367"/>
      <c r="F75" s="49">
        <f>'2. Income &amp; Expenditure Budget'!G81</f>
        <v>0</v>
      </c>
      <c r="G75" s="122"/>
      <c r="H75" s="122"/>
      <c r="I75" s="122"/>
      <c r="J75" s="122"/>
      <c r="K75" s="122"/>
      <c r="L75" s="122"/>
      <c r="M75" s="122"/>
      <c r="N75" s="122"/>
      <c r="O75" s="122"/>
      <c r="P75" s="122"/>
      <c r="Q75" s="122"/>
      <c r="R75" s="122"/>
    </row>
    <row r="76" spans="1:18" ht="15.75" thickBot="1" x14ac:dyDescent="0.3">
      <c r="A76" s="41" t="s">
        <v>52</v>
      </c>
      <c r="B76" s="402"/>
      <c r="C76" s="403"/>
      <c r="D76" s="403"/>
      <c r="E76" s="404"/>
      <c r="F76" s="134">
        <f>SUM(F50:F75)</f>
        <v>0</v>
      </c>
      <c r="G76" s="134">
        <f t="shared" ref="G76:R76" si="2">SUM(G50:G75)</f>
        <v>0</v>
      </c>
      <c r="H76" s="134">
        <f t="shared" si="2"/>
        <v>0</v>
      </c>
      <c r="I76" s="134">
        <f t="shared" si="2"/>
        <v>0</v>
      </c>
      <c r="J76" s="134">
        <f t="shared" si="2"/>
        <v>0</v>
      </c>
      <c r="K76" s="134">
        <f t="shared" si="2"/>
        <v>0</v>
      </c>
      <c r="L76" s="134">
        <f t="shared" si="2"/>
        <v>0</v>
      </c>
      <c r="M76" s="134">
        <f t="shared" si="2"/>
        <v>0</v>
      </c>
      <c r="N76" s="134">
        <f t="shared" si="2"/>
        <v>0</v>
      </c>
      <c r="O76" s="134">
        <f t="shared" si="2"/>
        <v>0</v>
      </c>
      <c r="P76" s="134">
        <f t="shared" si="2"/>
        <v>0</v>
      </c>
      <c r="Q76" s="134">
        <f t="shared" si="2"/>
        <v>0</v>
      </c>
      <c r="R76" s="134">
        <f t="shared" si="2"/>
        <v>0</v>
      </c>
    </row>
    <row r="77" spans="1:18" ht="15.75" thickBot="1" x14ac:dyDescent="0.3">
      <c r="A77" s="33"/>
      <c r="B77" s="422" t="s">
        <v>38</v>
      </c>
      <c r="C77" s="73"/>
      <c r="D77" s="280"/>
      <c r="E77" s="280"/>
      <c r="F77" s="162"/>
      <c r="G77" s="122"/>
      <c r="H77" s="122"/>
      <c r="I77" s="122"/>
      <c r="J77" s="122"/>
      <c r="K77" s="122"/>
      <c r="L77" s="122"/>
      <c r="M77" s="122"/>
      <c r="N77" s="122"/>
      <c r="O77" s="122"/>
      <c r="P77" s="122"/>
      <c r="Q77" s="122"/>
      <c r="R77" s="122"/>
    </row>
    <row r="78" spans="1:18" ht="15.75" thickBot="1" x14ac:dyDescent="0.3">
      <c r="A78" s="41" t="s">
        <v>7</v>
      </c>
      <c r="B78" s="402"/>
      <c r="C78" s="403"/>
      <c r="D78" s="403"/>
      <c r="E78" s="404"/>
      <c r="F78" s="134">
        <f>'2. Income &amp; Expenditure Budget'!G84</f>
        <v>0</v>
      </c>
      <c r="G78" s="123"/>
      <c r="H78" s="123"/>
      <c r="I78" s="123"/>
      <c r="J78" s="123"/>
      <c r="K78" s="123"/>
      <c r="L78" s="123"/>
      <c r="M78" s="123"/>
      <c r="N78" s="123"/>
      <c r="O78" s="123"/>
      <c r="P78" s="123"/>
      <c r="Q78" s="123"/>
      <c r="R78" s="123"/>
    </row>
    <row r="79" spans="1:18" ht="15.75" thickBot="1" x14ac:dyDescent="0.3">
      <c r="A79" s="30">
        <v>3650</v>
      </c>
      <c r="B79" s="68" t="s">
        <v>395</v>
      </c>
      <c r="C79" s="544"/>
      <c r="D79" s="545"/>
      <c r="E79" s="546"/>
      <c r="F79" s="49">
        <f>'2. Income &amp; Expenditure Budget'!G85</f>
        <v>0</v>
      </c>
      <c r="G79" s="126"/>
      <c r="H79" s="126"/>
      <c r="I79" s="126"/>
      <c r="J79" s="126"/>
      <c r="K79" s="126"/>
      <c r="L79" s="126"/>
      <c r="M79" s="126"/>
      <c r="N79" s="126"/>
      <c r="O79" s="126"/>
      <c r="P79" s="126"/>
      <c r="Q79" s="126"/>
      <c r="R79" s="126"/>
    </row>
    <row r="80" spans="1:18" ht="15.75" thickBot="1" x14ac:dyDescent="0.3">
      <c r="A80" s="30">
        <v>3700</v>
      </c>
      <c r="B80" s="68" t="s">
        <v>168</v>
      </c>
      <c r="C80" s="544"/>
      <c r="D80" s="545"/>
      <c r="E80" s="546"/>
      <c r="F80" s="49">
        <f>'2. Income &amp; Expenditure Budget'!G86</f>
        <v>0</v>
      </c>
      <c r="G80" s="152"/>
      <c r="H80" s="152"/>
      <c r="I80" s="152"/>
      <c r="J80" s="152"/>
      <c r="K80" s="152"/>
      <c r="L80" s="152"/>
      <c r="M80" s="152"/>
      <c r="N80" s="152"/>
      <c r="O80" s="152"/>
      <c r="P80" s="152"/>
      <c r="Q80" s="152"/>
      <c r="R80" s="152"/>
    </row>
    <row r="81" spans="1:20" ht="15.75" thickBot="1" x14ac:dyDescent="0.3">
      <c r="A81" s="30">
        <v>3770</v>
      </c>
      <c r="B81" s="68" t="s">
        <v>184</v>
      </c>
      <c r="C81" s="544"/>
      <c r="D81" s="545"/>
      <c r="E81" s="546"/>
      <c r="F81" s="49">
        <f>'2. Income &amp; Expenditure Budget'!G87</f>
        <v>0</v>
      </c>
      <c r="G81" s="126"/>
      <c r="H81" s="126"/>
      <c r="I81" s="126"/>
      <c r="J81" s="126"/>
      <c r="K81" s="126"/>
      <c r="L81" s="126"/>
      <c r="M81" s="126"/>
      <c r="N81" s="126"/>
      <c r="O81" s="126"/>
      <c r="P81" s="126"/>
      <c r="Q81" s="126"/>
      <c r="R81" s="126"/>
    </row>
    <row r="82" spans="1:20" ht="15.75" thickBot="1" x14ac:dyDescent="0.3">
      <c r="A82" s="30">
        <v>3800</v>
      </c>
      <c r="B82" s="68" t="s">
        <v>8</v>
      </c>
      <c r="C82" s="544"/>
      <c r="D82" s="545"/>
      <c r="E82" s="546"/>
      <c r="F82" s="49">
        <f>'2. Income &amp; Expenditure Budget'!G88</f>
        <v>0</v>
      </c>
      <c r="G82" s="154"/>
      <c r="H82" s="154"/>
      <c r="I82" s="154"/>
      <c r="J82" s="154"/>
      <c r="K82" s="154"/>
      <c r="L82" s="154"/>
      <c r="M82" s="154"/>
      <c r="N82" s="154"/>
      <c r="O82" s="154"/>
      <c r="P82" s="154"/>
      <c r="Q82" s="154"/>
      <c r="R82" s="154"/>
    </row>
    <row r="83" spans="1:20" ht="15.75" thickBot="1" x14ac:dyDescent="0.3">
      <c r="A83" s="32">
        <v>3850</v>
      </c>
      <c r="B83" s="129" t="s">
        <v>7</v>
      </c>
      <c r="C83" s="560"/>
      <c r="D83" s="554"/>
      <c r="E83" s="555"/>
      <c r="F83" s="49">
        <f>'2. Income &amp; Expenditure Budget'!G89</f>
        <v>0</v>
      </c>
      <c r="G83" s="122"/>
      <c r="H83" s="122"/>
      <c r="I83" s="122"/>
      <c r="J83" s="122"/>
      <c r="K83" s="122"/>
      <c r="L83" s="122"/>
      <c r="M83" s="122"/>
      <c r="N83" s="122"/>
      <c r="O83" s="122"/>
      <c r="P83" s="122"/>
      <c r="Q83" s="122"/>
      <c r="R83" s="122"/>
    </row>
    <row r="84" spans="1:20" ht="15.75" thickBot="1" x14ac:dyDescent="0.3">
      <c r="A84" s="124">
        <v>3851</v>
      </c>
      <c r="B84" s="565" t="s">
        <v>148</v>
      </c>
      <c r="C84" s="378"/>
      <c r="D84" s="367"/>
      <c r="E84" s="367"/>
      <c r="F84" s="49">
        <f>'2. Income &amp; Expenditure Budget'!G90</f>
        <v>0</v>
      </c>
      <c r="G84" s="122"/>
      <c r="H84" s="122"/>
      <c r="I84" s="122"/>
      <c r="J84" s="122"/>
      <c r="K84" s="122"/>
      <c r="L84" s="122"/>
      <c r="M84" s="122"/>
      <c r="N84" s="122"/>
      <c r="O84" s="122"/>
      <c r="P84" s="122"/>
      <c r="Q84" s="122"/>
      <c r="R84" s="122"/>
    </row>
    <row r="85" spans="1:20" ht="15.75" thickBot="1" x14ac:dyDescent="0.3">
      <c r="A85" s="124">
        <v>3852</v>
      </c>
      <c r="B85" s="565" t="s">
        <v>149</v>
      </c>
      <c r="C85" s="378"/>
      <c r="D85" s="367"/>
      <c r="E85" s="367"/>
      <c r="F85" s="49">
        <f>'2. Income &amp; Expenditure Budget'!G91</f>
        <v>0</v>
      </c>
      <c r="G85" s="122"/>
      <c r="H85" s="122"/>
      <c r="I85" s="122"/>
      <c r="J85" s="122"/>
      <c r="K85" s="122"/>
      <c r="L85" s="122"/>
      <c r="M85" s="122"/>
      <c r="N85" s="122"/>
      <c r="O85" s="122"/>
      <c r="P85" s="122"/>
      <c r="Q85" s="122"/>
      <c r="R85" s="122"/>
    </row>
    <row r="86" spans="1:20" ht="15.75" thickBot="1" x14ac:dyDescent="0.3">
      <c r="A86" s="124">
        <v>3853</v>
      </c>
      <c r="B86" s="565" t="s">
        <v>150</v>
      </c>
      <c r="C86" s="378"/>
      <c r="D86" s="367"/>
      <c r="E86" s="367"/>
      <c r="F86" s="49">
        <f>'2. Income &amp; Expenditure Budget'!G92</f>
        <v>0</v>
      </c>
      <c r="G86" s="122"/>
      <c r="H86" s="122"/>
      <c r="I86" s="122"/>
      <c r="J86" s="122"/>
      <c r="K86" s="122"/>
      <c r="L86" s="122"/>
      <c r="M86" s="122"/>
      <c r="N86" s="122"/>
      <c r="O86" s="122"/>
      <c r="P86" s="122"/>
      <c r="Q86" s="122"/>
      <c r="R86" s="122"/>
    </row>
    <row r="87" spans="1:20" ht="15.75" thickBot="1" x14ac:dyDescent="0.3">
      <c r="A87" s="41" t="s">
        <v>53</v>
      </c>
      <c r="B87" s="402"/>
      <c r="C87" s="403"/>
      <c r="D87" s="403"/>
      <c r="E87" s="404"/>
      <c r="F87" s="134">
        <f>SUM(F79:F86)</f>
        <v>0</v>
      </c>
      <c r="G87" s="134">
        <f t="shared" ref="G87:R87" si="3">SUM(G79:G86)</f>
        <v>0</v>
      </c>
      <c r="H87" s="134">
        <f t="shared" si="3"/>
        <v>0</v>
      </c>
      <c r="I87" s="134">
        <f t="shared" si="3"/>
        <v>0</v>
      </c>
      <c r="J87" s="134">
        <f t="shared" si="3"/>
        <v>0</v>
      </c>
      <c r="K87" s="134">
        <f t="shared" si="3"/>
        <v>0</v>
      </c>
      <c r="L87" s="134">
        <f t="shared" si="3"/>
        <v>0</v>
      </c>
      <c r="M87" s="134">
        <f t="shared" si="3"/>
        <v>0</v>
      </c>
      <c r="N87" s="134">
        <f t="shared" si="3"/>
        <v>0</v>
      </c>
      <c r="O87" s="134">
        <f t="shared" si="3"/>
        <v>0</v>
      </c>
      <c r="P87" s="134">
        <f t="shared" si="3"/>
        <v>0</v>
      </c>
      <c r="Q87" s="134">
        <f t="shared" si="3"/>
        <v>0</v>
      </c>
      <c r="R87" s="134">
        <f t="shared" si="3"/>
        <v>0</v>
      </c>
    </row>
    <row r="88" spans="1:20" ht="15.75" thickBot="1" x14ac:dyDescent="0.3">
      <c r="A88" s="33"/>
      <c r="B88" s="422" t="s">
        <v>38</v>
      </c>
      <c r="C88" s="73"/>
      <c r="D88" s="280"/>
      <c r="E88" s="280"/>
      <c r="F88" s="162">
        <f>'2. Income &amp; Expenditure Budget'!G94</f>
        <v>0</v>
      </c>
      <c r="G88" s="122"/>
      <c r="H88" s="122"/>
      <c r="I88" s="122"/>
      <c r="J88" s="122"/>
      <c r="K88" s="122"/>
      <c r="L88" s="122"/>
      <c r="M88" s="122"/>
      <c r="N88" s="122"/>
      <c r="O88" s="122"/>
      <c r="P88" s="122"/>
      <c r="Q88" s="122"/>
      <c r="R88" s="122"/>
    </row>
    <row r="89" spans="1:20" ht="15.75" thickBot="1" x14ac:dyDescent="0.3">
      <c r="A89" s="41"/>
      <c r="B89" s="402" t="s">
        <v>9</v>
      </c>
      <c r="C89" s="403"/>
      <c r="D89" s="403"/>
      <c r="E89" s="404"/>
      <c r="F89" s="134">
        <f>F87+F76+F47+F39</f>
        <v>210850</v>
      </c>
      <c r="G89" s="134">
        <f t="shared" ref="G89:R89" si="4">G87+G76+G47+G39</f>
        <v>0</v>
      </c>
      <c r="H89" s="134">
        <f t="shared" si="4"/>
        <v>0</v>
      </c>
      <c r="I89" s="134">
        <f t="shared" si="4"/>
        <v>0</v>
      </c>
      <c r="J89" s="134">
        <f t="shared" si="4"/>
        <v>0</v>
      </c>
      <c r="K89" s="134">
        <f t="shared" si="4"/>
        <v>0</v>
      </c>
      <c r="L89" s="134">
        <f t="shared" si="4"/>
        <v>0</v>
      </c>
      <c r="M89" s="134">
        <f t="shared" si="4"/>
        <v>0</v>
      </c>
      <c r="N89" s="134">
        <f t="shared" si="4"/>
        <v>0</v>
      </c>
      <c r="O89" s="134">
        <f t="shared" si="4"/>
        <v>0</v>
      </c>
      <c r="P89" s="134">
        <f t="shared" si="4"/>
        <v>0</v>
      </c>
      <c r="Q89" s="134">
        <f t="shared" si="4"/>
        <v>0</v>
      </c>
      <c r="R89" s="134">
        <f t="shared" si="4"/>
        <v>0</v>
      </c>
    </row>
    <row r="90" spans="1:20" ht="15.75" thickBot="1" x14ac:dyDescent="0.3">
      <c r="A90" s="135"/>
      <c r="B90" s="443"/>
      <c r="C90" s="584"/>
      <c r="D90" s="443"/>
      <c r="E90" s="444"/>
      <c r="F90" s="162"/>
      <c r="G90" s="122"/>
      <c r="H90" s="122"/>
      <c r="I90" s="122"/>
      <c r="J90" s="122"/>
      <c r="K90" s="122"/>
      <c r="L90" s="122"/>
      <c r="M90" s="122"/>
      <c r="N90" s="122"/>
      <c r="O90" s="122"/>
      <c r="P90" s="122"/>
      <c r="Q90" s="122"/>
      <c r="R90" s="122"/>
    </row>
    <row r="91" spans="1:20" ht="19.5" thickBot="1" x14ac:dyDescent="0.35">
      <c r="A91" s="132"/>
      <c r="B91" s="588" t="s">
        <v>10</v>
      </c>
      <c r="C91" s="589"/>
      <c r="D91" s="585"/>
      <c r="E91" s="555"/>
      <c r="F91" s="162"/>
      <c r="G91" s="122"/>
      <c r="H91" s="122"/>
      <c r="I91" s="122"/>
      <c r="J91" s="122"/>
      <c r="K91" s="122"/>
      <c r="L91" s="122"/>
      <c r="M91" s="122"/>
      <c r="N91" s="122"/>
      <c r="O91" s="122"/>
      <c r="P91" s="122"/>
      <c r="Q91" s="122"/>
      <c r="R91" s="122"/>
    </row>
    <row r="92" spans="1:20" ht="15.75" thickBot="1" x14ac:dyDescent="0.3">
      <c r="A92" s="133"/>
      <c r="B92" s="586"/>
      <c r="C92" s="587"/>
      <c r="D92" s="367"/>
      <c r="E92" s="367"/>
      <c r="F92" s="162"/>
      <c r="G92" s="122"/>
      <c r="H92" s="122"/>
      <c r="I92" s="122"/>
      <c r="J92" s="122"/>
      <c r="K92" s="122"/>
      <c r="L92" s="122"/>
      <c r="M92" s="122"/>
      <c r="N92" s="122"/>
      <c r="O92" s="122"/>
      <c r="P92" s="122"/>
      <c r="Q92" s="122"/>
      <c r="R92" s="122"/>
    </row>
    <row r="93" spans="1:20" ht="15.75" thickBot="1" x14ac:dyDescent="0.3">
      <c r="A93" s="136" t="s">
        <v>54</v>
      </c>
      <c r="B93" s="566"/>
      <c r="C93" s="566"/>
      <c r="D93" s="566"/>
      <c r="E93" s="566"/>
      <c r="F93" s="155">
        <f>'2. Income &amp; Expenditure Budget'!G99</f>
        <v>0</v>
      </c>
      <c r="G93" s="153"/>
      <c r="H93" s="153"/>
      <c r="I93" s="153"/>
      <c r="J93" s="153"/>
      <c r="K93" s="153"/>
      <c r="L93" s="153"/>
      <c r="M93" s="153"/>
      <c r="N93" s="153"/>
      <c r="O93" s="153"/>
      <c r="P93" s="153"/>
      <c r="Q93" s="153"/>
      <c r="R93" s="153"/>
    </row>
    <row r="94" spans="1:20" ht="15.75" thickBot="1" x14ac:dyDescent="0.3">
      <c r="A94" s="137">
        <v>4110</v>
      </c>
      <c r="B94" s="376" t="s">
        <v>185</v>
      </c>
      <c r="C94" s="378"/>
      <c r="D94" s="367"/>
      <c r="E94" s="368"/>
      <c r="F94" s="49">
        <f>'2. Income &amp; Expenditure Budget'!G100</f>
        <v>0</v>
      </c>
      <c r="G94" s="122"/>
      <c r="H94" s="122"/>
      <c r="I94" s="122"/>
      <c r="J94" s="122"/>
      <c r="K94" s="122"/>
      <c r="L94" s="122"/>
      <c r="M94" s="122"/>
      <c r="N94" s="122"/>
      <c r="O94" s="122"/>
      <c r="P94" s="122"/>
      <c r="Q94" s="122"/>
      <c r="R94" s="122"/>
    </row>
    <row r="95" spans="1:20" s="9" customFormat="1" ht="15.75" thickBot="1" x14ac:dyDescent="0.3">
      <c r="A95" s="45">
        <v>4111</v>
      </c>
      <c r="B95" s="567" t="s">
        <v>186</v>
      </c>
      <c r="C95" s="559"/>
      <c r="D95" s="550"/>
      <c r="E95" s="551"/>
      <c r="F95" s="49">
        <f>'2. Income &amp; Expenditure Budget'!G101</f>
        <v>0</v>
      </c>
      <c r="G95" s="122"/>
      <c r="H95" s="122"/>
      <c r="I95" s="122"/>
      <c r="J95" s="122"/>
      <c r="K95" s="122"/>
      <c r="L95" s="122"/>
      <c r="M95" s="122"/>
      <c r="N95" s="122"/>
      <c r="O95" s="122"/>
      <c r="P95" s="122"/>
      <c r="Q95" s="122"/>
      <c r="R95" s="122"/>
      <c r="S95"/>
      <c r="T95"/>
    </row>
    <row r="96" spans="1:20" ht="15.75" thickBot="1" x14ac:dyDescent="0.3">
      <c r="A96" s="45">
        <v>4112</v>
      </c>
      <c r="B96" s="567" t="s">
        <v>263</v>
      </c>
      <c r="C96" s="559"/>
      <c r="D96" s="550"/>
      <c r="E96" s="551"/>
      <c r="F96" s="49">
        <f>'2. Income &amp; Expenditure Budget'!G102</f>
        <v>0</v>
      </c>
      <c r="G96" s="122"/>
      <c r="H96" s="122"/>
      <c r="I96" s="122"/>
      <c r="J96" s="122"/>
      <c r="K96" s="122"/>
      <c r="L96" s="122"/>
      <c r="M96" s="122"/>
      <c r="N96" s="122"/>
      <c r="O96" s="122"/>
      <c r="P96" s="122"/>
      <c r="Q96" s="122"/>
      <c r="R96" s="122"/>
      <c r="S96" s="9"/>
      <c r="T96" s="9"/>
    </row>
    <row r="97" spans="1:20" ht="15.75" thickBot="1" x14ac:dyDescent="0.3">
      <c r="A97" s="30">
        <v>4150</v>
      </c>
      <c r="B97" s="68" t="s">
        <v>187</v>
      </c>
      <c r="C97" s="544"/>
      <c r="D97" s="545"/>
      <c r="E97" s="546"/>
      <c r="F97" s="49">
        <f>'2. Income &amp; Expenditure Budget'!G103</f>
        <v>5130</v>
      </c>
      <c r="G97" s="122"/>
      <c r="H97" s="122"/>
      <c r="I97" s="122"/>
      <c r="J97" s="122"/>
      <c r="K97" s="122"/>
      <c r="L97" s="122"/>
      <c r="M97" s="122"/>
      <c r="N97" s="122"/>
      <c r="O97" s="122"/>
      <c r="P97" s="122"/>
      <c r="Q97" s="122"/>
      <c r="R97" s="122"/>
    </row>
    <row r="98" spans="1:20" ht="15.75" thickBot="1" x14ac:dyDescent="0.3">
      <c r="A98" s="31">
        <v>4155</v>
      </c>
      <c r="B98" s="548" t="s">
        <v>67</v>
      </c>
      <c r="C98" s="544"/>
      <c r="D98" s="545"/>
      <c r="E98" s="546"/>
      <c r="F98" s="49">
        <f>'2. Income &amp; Expenditure Budget'!G104</f>
        <v>0</v>
      </c>
      <c r="G98" s="122"/>
      <c r="H98" s="122"/>
      <c r="I98" s="122"/>
      <c r="J98" s="122"/>
      <c r="K98" s="122"/>
      <c r="L98" s="122"/>
      <c r="M98" s="122"/>
      <c r="N98" s="122"/>
      <c r="O98" s="122"/>
      <c r="P98" s="122"/>
      <c r="Q98" s="122"/>
      <c r="R98" s="122"/>
    </row>
    <row r="99" spans="1:20" s="9" customFormat="1" ht="15.75" thickBot="1" x14ac:dyDescent="0.3">
      <c r="A99" s="31">
        <v>4170</v>
      </c>
      <c r="B99" s="547" t="s">
        <v>84</v>
      </c>
      <c r="C99" s="544"/>
      <c r="D99" s="545"/>
      <c r="E99" s="546"/>
      <c r="F99" s="49">
        <f>'2. Income &amp; Expenditure Budget'!G105</f>
        <v>0</v>
      </c>
      <c r="G99" s="122"/>
      <c r="H99" s="122"/>
      <c r="I99" s="122"/>
      <c r="J99" s="122"/>
      <c r="K99" s="122"/>
      <c r="L99" s="122"/>
      <c r="M99" s="122"/>
      <c r="N99" s="122"/>
      <c r="O99" s="122"/>
      <c r="P99" s="122"/>
      <c r="Q99" s="122"/>
      <c r="R99" s="122"/>
      <c r="S99"/>
      <c r="T99"/>
    </row>
    <row r="100" spans="1:20" s="9" customFormat="1" ht="15.75" thickBot="1" x14ac:dyDescent="0.3">
      <c r="A100" s="31">
        <v>4180</v>
      </c>
      <c r="B100" s="547" t="s">
        <v>264</v>
      </c>
      <c r="C100" s="544"/>
      <c r="D100" s="545"/>
      <c r="E100" s="546"/>
      <c r="F100" s="49">
        <f>'2. Income &amp; Expenditure Budget'!G106</f>
        <v>0</v>
      </c>
      <c r="G100" s="122"/>
      <c r="H100" s="122"/>
      <c r="I100" s="122"/>
      <c r="J100" s="122"/>
      <c r="K100" s="122"/>
      <c r="L100" s="122"/>
      <c r="M100" s="122"/>
      <c r="N100" s="122"/>
      <c r="O100" s="122"/>
      <c r="P100" s="122"/>
      <c r="Q100" s="122"/>
      <c r="R100" s="122"/>
    </row>
    <row r="101" spans="1:20" ht="15.75" thickBot="1" x14ac:dyDescent="0.3">
      <c r="A101" s="31">
        <v>4181</v>
      </c>
      <c r="B101" s="547" t="s">
        <v>304</v>
      </c>
      <c r="C101" s="544"/>
      <c r="D101" s="545"/>
      <c r="E101" s="546"/>
      <c r="F101" s="49">
        <f>'2. Income &amp; Expenditure Budget'!G107</f>
        <v>0</v>
      </c>
      <c r="G101" s="122"/>
      <c r="H101" s="122"/>
      <c r="I101" s="122"/>
      <c r="J101" s="122"/>
      <c r="K101" s="122"/>
      <c r="L101" s="122"/>
      <c r="M101" s="122"/>
      <c r="N101" s="122"/>
      <c r="O101" s="122"/>
      <c r="P101" s="122"/>
      <c r="Q101" s="122"/>
      <c r="R101" s="122"/>
      <c r="S101" s="9"/>
      <c r="T101" s="9"/>
    </row>
    <row r="102" spans="1:20" s="9" customFormat="1" ht="15.75" thickBot="1" x14ac:dyDescent="0.3">
      <c r="A102" s="31">
        <v>4190</v>
      </c>
      <c r="B102" s="547" t="s">
        <v>160</v>
      </c>
      <c r="C102" s="544"/>
      <c r="D102" s="545"/>
      <c r="E102" s="546"/>
      <c r="F102" s="49">
        <f>'2. Income &amp; Expenditure Budget'!G108</f>
        <v>0</v>
      </c>
      <c r="G102" s="122"/>
      <c r="H102" s="122"/>
      <c r="I102" s="122"/>
      <c r="J102" s="122"/>
      <c r="K102" s="122"/>
      <c r="L102" s="122"/>
      <c r="M102" s="122"/>
      <c r="N102" s="122"/>
      <c r="O102" s="122"/>
      <c r="P102" s="122"/>
      <c r="Q102" s="122"/>
      <c r="R102" s="122"/>
      <c r="S102"/>
      <c r="T102"/>
    </row>
    <row r="103" spans="1:20" s="9" customFormat="1" ht="15.75" thickBot="1" x14ac:dyDescent="0.3">
      <c r="A103" s="31">
        <v>4191</v>
      </c>
      <c r="B103" s="547" t="s">
        <v>305</v>
      </c>
      <c r="C103" s="544"/>
      <c r="D103" s="545"/>
      <c r="E103" s="546"/>
      <c r="F103" s="49">
        <f>'2. Income &amp; Expenditure Budget'!G109</f>
        <v>0</v>
      </c>
      <c r="G103" s="122"/>
      <c r="H103" s="122"/>
      <c r="I103" s="122"/>
      <c r="J103" s="122"/>
      <c r="K103" s="122"/>
      <c r="L103" s="122"/>
      <c r="M103" s="122"/>
      <c r="N103" s="122"/>
      <c r="O103" s="122"/>
      <c r="P103" s="122"/>
      <c r="Q103" s="122"/>
      <c r="R103" s="122"/>
    </row>
    <row r="104" spans="1:20" s="9" customFormat="1" ht="15.75" thickBot="1" x14ac:dyDescent="0.3">
      <c r="A104" s="31">
        <v>4196</v>
      </c>
      <c r="B104" s="547" t="s">
        <v>188</v>
      </c>
      <c r="C104" s="544"/>
      <c r="D104" s="545"/>
      <c r="E104" s="546"/>
      <c r="F104" s="49">
        <f>'2. Income &amp; Expenditure Budget'!G110</f>
        <v>0</v>
      </c>
      <c r="G104" s="122"/>
      <c r="H104" s="122"/>
      <c r="I104" s="122"/>
      <c r="J104" s="122"/>
      <c r="K104" s="122"/>
      <c r="L104" s="122"/>
      <c r="M104" s="122"/>
      <c r="N104" s="122"/>
      <c r="O104" s="122"/>
      <c r="P104" s="122"/>
      <c r="Q104" s="122"/>
      <c r="R104" s="122"/>
    </row>
    <row r="105" spans="1:20" s="9" customFormat="1" x14ac:dyDescent="0.25">
      <c r="A105" s="184">
        <v>4197</v>
      </c>
      <c r="B105" s="568" t="s">
        <v>250</v>
      </c>
      <c r="C105" s="560"/>
      <c r="D105" s="554"/>
      <c r="E105" s="555"/>
      <c r="F105" s="187">
        <f>'2. Income &amp; Expenditure Budget'!G111</f>
        <v>0</v>
      </c>
      <c r="G105" s="159"/>
      <c r="H105" s="159"/>
      <c r="I105" s="159"/>
      <c r="J105" s="159"/>
      <c r="K105" s="159"/>
      <c r="L105" s="159"/>
      <c r="M105" s="159"/>
      <c r="N105" s="159"/>
      <c r="O105" s="159"/>
      <c r="P105" s="159"/>
      <c r="Q105" s="159"/>
      <c r="R105" s="159"/>
    </row>
    <row r="106" spans="1:20" s="9" customFormat="1" x14ac:dyDescent="0.25">
      <c r="A106" s="590">
        <v>4198</v>
      </c>
      <c r="B106" s="430" t="s">
        <v>306</v>
      </c>
      <c r="C106" s="378"/>
      <c r="D106" s="367"/>
      <c r="E106" s="367"/>
      <c r="F106" s="189">
        <f>'2. Income &amp; Expenditure Budget'!G112</f>
        <v>0</v>
      </c>
      <c r="G106" s="122"/>
      <c r="H106" s="122"/>
      <c r="I106" s="122"/>
      <c r="J106" s="122"/>
      <c r="K106" s="122"/>
      <c r="L106" s="122"/>
      <c r="M106" s="122"/>
      <c r="N106" s="122"/>
      <c r="O106" s="122"/>
      <c r="P106" s="122"/>
      <c r="Q106" s="122"/>
      <c r="R106" s="122"/>
    </row>
    <row r="107" spans="1:20" x14ac:dyDescent="0.25">
      <c r="A107" s="590">
        <v>4199</v>
      </c>
      <c r="B107" s="430" t="s">
        <v>307</v>
      </c>
      <c r="C107" s="378"/>
      <c r="D107" s="367"/>
      <c r="E107" s="367"/>
      <c r="F107" s="189">
        <f>'2. Income &amp; Expenditure Budget'!G113</f>
        <v>0</v>
      </c>
      <c r="G107" s="122"/>
      <c r="H107" s="122"/>
      <c r="I107" s="122"/>
      <c r="J107" s="122"/>
      <c r="K107" s="122"/>
      <c r="L107" s="122"/>
      <c r="M107" s="122"/>
      <c r="N107" s="122"/>
      <c r="O107" s="122"/>
      <c r="P107" s="122"/>
      <c r="Q107" s="122"/>
      <c r="R107" s="122"/>
      <c r="S107" s="9"/>
      <c r="T107" s="9"/>
    </row>
    <row r="108" spans="1:20" ht="15.75" thickBot="1" x14ac:dyDescent="0.3">
      <c r="A108" s="127" t="s">
        <v>64</v>
      </c>
      <c r="B108" s="460"/>
      <c r="C108" s="460"/>
      <c r="D108" s="460"/>
      <c r="E108" s="460"/>
      <c r="F108" s="188">
        <f t="shared" ref="F108:R108" si="5">SUM(F94:F105)</f>
        <v>5130</v>
      </c>
      <c r="G108" s="188">
        <f t="shared" si="5"/>
        <v>0</v>
      </c>
      <c r="H108" s="188">
        <f t="shared" si="5"/>
        <v>0</v>
      </c>
      <c r="I108" s="188">
        <f t="shared" si="5"/>
        <v>0</v>
      </c>
      <c r="J108" s="188">
        <f t="shared" si="5"/>
        <v>0</v>
      </c>
      <c r="K108" s="188">
        <f t="shared" si="5"/>
        <v>0</v>
      </c>
      <c r="L108" s="188">
        <f t="shared" si="5"/>
        <v>0</v>
      </c>
      <c r="M108" s="188">
        <f t="shared" si="5"/>
        <v>0</v>
      </c>
      <c r="N108" s="188">
        <f t="shared" si="5"/>
        <v>0</v>
      </c>
      <c r="O108" s="188">
        <f t="shared" si="5"/>
        <v>0</v>
      </c>
      <c r="P108" s="188">
        <f t="shared" si="5"/>
        <v>0</v>
      </c>
      <c r="Q108" s="188">
        <f t="shared" si="5"/>
        <v>0</v>
      </c>
      <c r="R108" s="188">
        <f t="shared" si="5"/>
        <v>0</v>
      </c>
    </row>
    <row r="109" spans="1:20" ht="15.75" thickBot="1" x14ac:dyDescent="0.3">
      <c r="A109" s="33"/>
      <c r="B109" s="422" t="s">
        <v>38</v>
      </c>
      <c r="C109" s="73"/>
      <c r="D109" s="280"/>
      <c r="E109" s="280"/>
      <c r="F109" s="162">
        <f>'2. Income &amp; Expenditure Budget'!G115</f>
        <v>0</v>
      </c>
      <c r="G109" s="122"/>
      <c r="H109" s="122"/>
      <c r="I109" s="122"/>
      <c r="J109" s="122"/>
      <c r="K109" s="122"/>
      <c r="L109" s="122"/>
      <c r="M109" s="122"/>
      <c r="N109" s="122"/>
      <c r="O109" s="122"/>
      <c r="P109" s="122"/>
      <c r="Q109" s="122"/>
      <c r="R109" s="122"/>
    </row>
    <row r="110" spans="1:20" ht="15.75" thickBot="1" x14ac:dyDescent="0.3">
      <c r="A110" s="47" t="s">
        <v>55</v>
      </c>
      <c r="B110" s="496"/>
      <c r="C110" s="496"/>
      <c r="D110" s="496"/>
      <c r="E110" s="496"/>
      <c r="F110" s="155">
        <f>'2. Income &amp; Expenditure Budget'!G116</f>
        <v>0</v>
      </c>
      <c r="G110" s="153"/>
      <c r="H110" s="153"/>
      <c r="I110" s="153"/>
      <c r="J110" s="153"/>
      <c r="K110" s="153"/>
      <c r="L110" s="153"/>
      <c r="M110" s="153"/>
      <c r="N110" s="153"/>
      <c r="O110" s="153"/>
      <c r="P110" s="153"/>
      <c r="Q110" s="153"/>
      <c r="R110" s="153"/>
    </row>
    <row r="111" spans="1:20" ht="15.75" thickBot="1" x14ac:dyDescent="0.3">
      <c r="A111" s="145">
        <v>4310</v>
      </c>
      <c r="B111" s="68" t="s">
        <v>189</v>
      </c>
      <c r="C111" s="544"/>
      <c r="D111" s="545"/>
      <c r="E111" s="546"/>
      <c r="F111" s="49">
        <f>'2. Income &amp; Expenditure Budget'!G117</f>
        <v>0</v>
      </c>
      <c r="G111" s="122"/>
      <c r="H111" s="122"/>
      <c r="I111" s="122"/>
      <c r="J111" s="122"/>
      <c r="K111" s="122"/>
      <c r="L111" s="122"/>
      <c r="M111" s="122"/>
      <c r="N111" s="122"/>
      <c r="O111" s="122"/>
      <c r="P111" s="122"/>
      <c r="Q111" s="122"/>
      <c r="R111" s="122"/>
    </row>
    <row r="112" spans="1:20" ht="15.75" thickBot="1" x14ac:dyDescent="0.3">
      <c r="A112" s="30">
        <v>4330</v>
      </c>
      <c r="B112" s="68" t="s">
        <v>169</v>
      </c>
      <c r="C112" s="544"/>
      <c r="D112" s="545"/>
      <c r="E112" s="546"/>
      <c r="F112" s="49">
        <f>'2. Income &amp; Expenditure Budget'!G118</f>
        <v>0</v>
      </c>
      <c r="G112" s="122"/>
      <c r="H112" s="122"/>
      <c r="I112" s="122"/>
      <c r="J112" s="122"/>
      <c r="K112" s="122"/>
      <c r="L112" s="122"/>
      <c r="M112" s="122"/>
      <c r="N112" s="122"/>
      <c r="O112" s="122"/>
      <c r="P112" s="122"/>
      <c r="Q112" s="122"/>
      <c r="R112" s="122"/>
    </row>
    <row r="113" spans="1:20" ht="15.75" thickBot="1" x14ac:dyDescent="0.3">
      <c r="A113" s="30">
        <v>4350</v>
      </c>
      <c r="B113" s="68" t="s">
        <v>190</v>
      </c>
      <c r="C113" s="544"/>
      <c r="D113" s="545"/>
      <c r="E113" s="546"/>
      <c r="F113" s="49">
        <f>'2. Income &amp; Expenditure Budget'!G119</f>
        <v>0</v>
      </c>
      <c r="G113" s="122"/>
      <c r="H113" s="122"/>
      <c r="I113" s="122"/>
      <c r="J113" s="122"/>
      <c r="K113" s="122"/>
      <c r="L113" s="122"/>
      <c r="M113" s="122"/>
      <c r="N113" s="122"/>
      <c r="O113" s="122"/>
      <c r="P113" s="122"/>
      <c r="Q113" s="122"/>
      <c r="R113" s="122"/>
    </row>
    <row r="114" spans="1:20" ht="15.75" thickBot="1" x14ac:dyDescent="0.3">
      <c r="A114" s="30">
        <v>4370</v>
      </c>
      <c r="B114" s="68" t="s">
        <v>191</v>
      </c>
      <c r="C114" s="544"/>
      <c r="D114" s="545"/>
      <c r="E114" s="546"/>
      <c r="F114" s="49">
        <f>'2. Income &amp; Expenditure Budget'!G120</f>
        <v>0</v>
      </c>
      <c r="G114" s="122"/>
      <c r="H114" s="122"/>
      <c r="I114" s="122"/>
      <c r="J114" s="122"/>
      <c r="K114" s="122"/>
      <c r="L114" s="122"/>
      <c r="M114" s="122"/>
      <c r="N114" s="122"/>
      <c r="O114" s="122"/>
      <c r="P114" s="122"/>
      <c r="Q114" s="122"/>
      <c r="R114" s="122"/>
    </row>
    <row r="115" spans="1:20" ht="15.75" thickBot="1" x14ac:dyDescent="0.3">
      <c r="A115" s="30">
        <v>4390</v>
      </c>
      <c r="B115" s="68" t="s">
        <v>192</v>
      </c>
      <c r="C115" s="544"/>
      <c r="D115" s="545"/>
      <c r="E115" s="546"/>
      <c r="F115" s="49">
        <f>'2. Income &amp; Expenditure Budget'!G121</f>
        <v>0</v>
      </c>
      <c r="G115" s="122"/>
      <c r="H115" s="122"/>
      <c r="I115" s="122"/>
      <c r="J115" s="122"/>
      <c r="K115" s="122"/>
      <c r="L115" s="122"/>
      <c r="M115" s="122"/>
      <c r="N115" s="122"/>
      <c r="O115" s="122"/>
      <c r="P115" s="122"/>
      <c r="Q115" s="122"/>
      <c r="R115" s="122"/>
    </row>
    <row r="116" spans="1:20" s="9" customFormat="1" ht="15.75" thickBot="1" x14ac:dyDescent="0.3">
      <c r="A116" s="30">
        <v>4410</v>
      </c>
      <c r="B116" s="437" t="s">
        <v>396</v>
      </c>
      <c r="C116" s="544"/>
      <c r="D116" s="545"/>
      <c r="E116" s="546"/>
      <c r="F116" s="49">
        <f>'2. Income &amp; Expenditure Budget'!G122</f>
        <v>0</v>
      </c>
      <c r="G116" s="122"/>
      <c r="H116" s="122"/>
      <c r="I116" s="122"/>
      <c r="J116" s="122"/>
      <c r="K116" s="122"/>
      <c r="L116" s="122"/>
      <c r="M116" s="122"/>
      <c r="N116" s="122"/>
      <c r="O116" s="122"/>
      <c r="P116" s="122"/>
      <c r="Q116" s="122"/>
      <c r="R116" s="122"/>
      <c r="S116"/>
      <c r="T116"/>
    </row>
    <row r="117" spans="1:20" ht="15.75" thickBot="1" x14ac:dyDescent="0.3">
      <c r="A117" s="30">
        <v>4420</v>
      </c>
      <c r="B117" s="68" t="s">
        <v>308</v>
      </c>
      <c r="C117" s="544"/>
      <c r="D117" s="545"/>
      <c r="E117" s="546"/>
      <c r="F117" s="49">
        <f>'2. Income &amp; Expenditure Budget'!G123</f>
        <v>0</v>
      </c>
      <c r="G117" s="122"/>
      <c r="H117" s="122"/>
      <c r="I117" s="122"/>
      <c r="J117" s="122"/>
      <c r="K117" s="122"/>
      <c r="L117" s="122"/>
      <c r="M117" s="122"/>
      <c r="N117" s="122"/>
      <c r="O117" s="122"/>
      <c r="P117" s="122"/>
      <c r="Q117" s="122"/>
      <c r="R117" s="122"/>
      <c r="S117" s="9"/>
      <c r="T117" s="9"/>
    </row>
    <row r="118" spans="1:20" ht="15.75" thickBot="1" x14ac:dyDescent="0.3">
      <c r="A118" s="30">
        <v>4430</v>
      </c>
      <c r="B118" s="68" t="s">
        <v>194</v>
      </c>
      <c r="C118" s="544"/>
      <c r="D118" s="545"/>
      <c r="E118" s="546"/>
      <c r="F118" s="49">
        <f>'2. Income &amp; Expenditure Budget'!G124</f>
        <v>0</v>
      </c>
      <c r="G118" s="122"/>
      <c r="H118" s="122"/>
      <c r="I118" s="122"/>
      <c r="J118" s="122"/>
      <c r="K118" s="122"/>
      <c r="L118" s="122"/>
      <c r="M118" s="122"/>
      <c r="N118" s="122"/>
      <c r="O118" s="122"/>
      <c r="P118" s="122"/>
      <c r="Q118" s="122"/>
      <c r="R118" s="122"/>
    </row>
    <row r="119" spans="1:20" ht="15.75" thickBot="1" x14ac:dyDescent="0.3">
      <c r="A119" s="30">
        <v>4450</v>
      </c>
      <c r="B119" s="68" t="s">
        <v>195</v>
      </c>
      <c r="C119" s="544"/>
      <c r="D119" s="545"/>
      <c r="E119" s="546"/>
      <c r="F119" s="49">
        <f>'2. Income &amp; Expenditure Budget'!G125</f>
        <v>0</v>
      </c>
      <c r="G119" s="122"/>
      <c r="H119" s="122"/>
      <c r="I119" s="122"/>
      <c r="J119" s="122"/>
      <c r="K119" s="122"/>
      <c r="L119" s="122"/>
      <c r="M119" s="122"/>
      <c r="N119" s="122"/>
      <c r="O119" s="122"/>
      <c r="P119" s="122"/>
      <c r="Q119" s="122"/>
      <c r="R119" s="122"/>
    </row>
    <row r="120" spans="1:20" ht="15.75" thickBot="1" x14ac:dyDescent="0.3">
      <c r="A120" s="30">
        <v>4470</v>
      </c>
      <c r="B120" s="68" t="s">
        <v>193</v>
      </c>
      <c r="C120" s="544"/>
      <c r="D120" s="545"/>
      <c r="E120" s="546"/>
      <c r="F120" s="49">
        <f>'2. Income &amp; Expenditure Budget'!G126</f>
        <v>0</v>
      </c>
      <c r="G120" s="122"/>
      <c r="H120" s="122"/>
      <c r="I120" s="122"/>
      <c r="J120" s="122"/>
      <c r="K120" s="122"/>
      <c r="L120" s="122"/>
      <c r="M120" s="122"/>
      <c r="N120" s="122"/>
      <c r="O120" s="122"/>
      <c r="P120" s="122"/>
      <c r="Q120" s="122"/>
      <c r="R120" s="122"/>
    </row>
    <row r="121" spans="1:20" ht="15.75" thickBot="1" x14ac:dyDescent="0.3">
      <c r="A121" s="30">
        <v>4490</v>
      </c>
      <c r="B121" s="68" t="s">
        <v>196</v>
      </c>
      <c r="C121" s="544"/>
      <c r="D121" s="545"/>
      <c r="E121" s="546"/>
      <c r="F121" s="49">
        <f>'2. Income &amp; Expenditure Budget'!G127</f>
        <v>0</v>
      </c>
      <c r="G121" s="122"/>
      <c r="H121" s="122"/>
      <c r="I121" s="122"/>
      <c r="J121" s="122"/>
      <c r="K121" s="122"/>
      <c r="L121" s="122"/>
      <c r="M121" s="122"/>
      <c r="N121" s="122"/>
      <c r="O121" s="122"/>
      <c r="P121" s="122"/>
      <c r="Q121" s="122"/>
      <c r="R121" s="122"/>
    </row>
    <row r="122" spans="1:20" ht="15.75" thickBot="1" x14ac:dyDescent="0.3">
      <c r="A122" s="30">
        <v>4550</v>
      </c>
      <c r="B122" s="68" t="s">
        <v>197</v>
      </c>
      <c r="C122" s="544"/>
      <c r="D122" s="545"/>
      <c r="E122" s="546"/>
      <c r="F122" s="49">
        <f>'2. Income &amp; Expenditure Budget'!G128</f>
        <v>0</v>
      </c>
      <c r="G122" s="122"/>
      <c r="H122" s="122"/>
      <c r="I122" s="122"/>
      <c r="J122" s="122"/>
      <c r="K122" s="122"/>
      <c r="L122" s="122"/>
      <c r="M122" s="122"/>
      <c r="N122" s="122"/>
      <c r="O122" s="122"/>
      <c r="P122" s="122"/>
      <c r="Q122" s="122"/>
      <c r="R122" s="122"/>
    </row>
    <row r="123" spans="1:20" ht="15.75" thickBot="1" x14ac:dyDescent="0.3">
      <c r="A123" s="30">
        <v>4570</v>
      </c>
      <c r="B123" s="68" t="s">
        <v>198</v>
      </c>
      <c r="C123" s="544"/>
      <c r="D123" s="545"/>
      <c r="E123" s="546"/>
      <c r="F123" s="49">
        <f>'2. Income &amp; Expenditure Budget'!G129</f>
        <v>0</v>
      </c>
      <c r="G123" s="122"/>
      <c r="H123" s="122"/>
      <c r="I123" s="122"/>
      <c r="J123" s="122"/>
      <c r="K123" s="122"/>
      <c r="L123" s="122"/>
      <c r="M123" s="122"/>
      <c r="N123" s="122"/>
      <c r="O123" s="122"/>
      <c r="P123" s="122"/>
      <c r="Q123" s="122"/>
      <c r="R123" s="122"/>
    </row>
    <row r="124" spans="1:20" ht="15.75" thickBot="1" x14ac:dyDescent="0.3">
      <c r="A124" s="30">
        <v>4590</v>
      </c>
      <c r="B124" s="68" t="s">
        <v>200</v>
      </c>
      <c r="C124" s="544"/>
      <c r="D124" s="545"/>
      <c r="E124" s="546"/>
      <c r="F124" s="49">
        <f>'2. Income &amp; Expenditure Budget'!G130</f>
        <v>0</v>
      </c>
      <c r="G124" s="122"/>
      <c r="H124" s="122"/>
      <c r="I124" s="122"/>
      <c r="J124" s="122"/>
      <c r="K124" s="122"/>
      <c r="L124" s="122"/>
      <c r="M124" s="122"/>
      <c r="N124" s="122"/>
      <c r="O124" s="122"/>
      <c r="P124" s="122"/>
      <c r="Q124" s="122"/>
      <c r="R124" s="122"/>
    </row>
    <row r="125" spans="1:20" ht="15.75" thickBot="1" x14ac:dyDescent="0.3">
      <c r="A125" s="30">
        <v>4610</v>
      </c>
      <c r="B125" s="68" t="s">
        <v>199</v>
      </c>
      <c r="C125" s="544"/>
      <c r="D125" s="545"/>
      <c r="E125" s="546"/>
      <c r="F125" s="49">
        <f>'2. Income &amp; Expenditure Budget'!G131</f>
        <v>0</v>
      </c>
      <c r="G125" s="122"/>
      <c r="H125" s="122"/>
      <c r="I125" s="122"/>
      <c r="J125" s="122"/>
      <c r="K125" s="122"/>
      <c r="L125" s="122"/>
      <c r="M125" s="122"/>
      <c r="N125" s="122"/>
      <c r="O125" s="122"/>
      <c r="P125" s="122"/>
      <c r="Q125" s="122"/>
      <c r="R125" s="122"/>
    </row>
    <row r="126" spans="1:20" ht="15.75" thickBot="1" x14ac:dyDescent="0.3">
      <c r="A126" s="30">
        <v>4620</v>
      </c>
      <c r="B126" s="68" t="s">
        <v>201</v>
      </c>
      <c r="C126" s="544"/>
      <c r="D126" s="545"/>
      <c r="E126" s="546"/>
      <c r="F126" s="49">
        <f>'2. Income &amp; Expenditure Budget'!G132</f>
        <v>0</v>
      </c>
      <c r="G126" s="122"/>
      <c r="H126" s="122"/>
      <c r="I126" s="122"/>
      <c r="J126" s="122"/>
      <c r="K126" s="122"/>
      <c r="L126" s="122"/>
      <c r="M126" s="122"/>
      <c r="N126" s="122"/>
      <c r="O126" s="122"/>
      <c r="P126" s="122"/>
      <c r="Q126" s="122"/>
      <c r="R126" s="122"/>
    </row>
    <row r="127" spans="1:20" s="9" customFormat="1" ht="15.75" thickBot="1" x14ac:dyDescent="0.3">
      <c r="A127" s="30">
        <v>4630</v>
      </c>
      <c r="B127" s="68" t="s">
        <v>202</v>
      </c>
      <c r="C127" s="544"/>
      <c r="D127" s="545"/>
      <c r="E127" s="546"/>
      <c r="F127" s="49">
        <f>'2. Income &amp; Expenditure Budget'!G133</f>
        <v>0</v>
      </c>
      <c r="G127" s="122"/>
      <c r="H127" s="122"/>
      <c r="I127" s="122"/>
      <c r="J127" s="122"/>
      <c r="K127" s="122"/>
      <c r="L127" s="122"/>
      <c r="M127" s="122"/>
      <c r="N127" s="122"/>
      <c r="O127" s="122"/>
      <c r="P127" s="122"/>
      <c r="Q127" s="122"/>
      <c r="R127" s="122"/>
      <c r="S127"/>
      <c r="T127"/>
    </row>
    <row r="128" spans="1:20" ht="15.75" thickBot="1" x14ac:dyDescent="0.3">
      <c r="A128" s="30">
        <v>4635</v>
      </c>
      <c r="B128" s="68" t="s">
        <v>309</v>
      </c>
      <c r="C128" s="544"/>
      <c r="D128" s="545"/>
      <c r="E128" s="546"/>
      <c r="F128" s="49">
        <f>'2. Income &amp; Expenditure Budget'!G134</f>
        <v>0</v>
      </c>
      <c r="G128" s="122"/>
      <c r="H128" s="122"/>
      <c r="I128" s="122"/>
      <c r="J128" s="122"/>
      <c r="K128" s="122"/>
      <c r="L128" s="122"/>
      <c r="M128" s="122"/>
      <c r="N128" s="122"/>
      <c r="O128" s="122"/>
      <c r="P128" s="122"/>
      <c r="Q128" s="122"/>
      <c r="R128" s="122"/>
      <c r="S128" s="9"/>
      <c r="T128" s="9"/>
    </row>
    <row r="129" spans="1:20" ht="15.75" thickBot="1" x14ac:dyDescent="0.3">
      <c r="A129" s="30">
        <v>4640</v>
      </c>
      <c r="B129" s="68" t="s">
        <v>203</v>
      </c>
      <c r="C129" s="544"/>
      <c r="D129" s="545"/>
      <c r="E129" s="546"/>
      <c r="F129" s="49">
        <f>'2. Income &amp; Expenditure Budget'!G135</f>
        <v>0</v>
      </c>
      <c r="G129" s="122"/>
      <c r="H129" s="122"/>
      <c r="I129" s="122"/>
      <c r="J129" s="122"/>
      <c r="K129" s="122"/>
      <c r="L129" s="122"/>
      <c r="M129" s="122"/>
      <c r="N129" s="122"/>
      <c r="O129" s="122"/>
      <c r="P129" s="122"/>
      <c r="Q129" s="122"/>
      <c r="R129" s="122"/>
    </row>
    <row r="130" spans="1:20" ht="15.75" thickBot="1" x14ac:dyDescent="0.3">
      <c r="A130" s="30">
        <v>4650</v>
      </c>
      <c r="B130" s="68" t="s">
        <v>204</v>
      </c>
      <c r="C130" s="544"/>
      <c r="D130" s="545"/>
      <c r="E130" s="546"/>
      <c r="F130" s="49">
        <f>'2. Income &amp; Expenditure Budget'!G136</f>
        <v>0</v>
      </c>
      <c r="G130" s="122"/>
      <c r="H130" s="122"/>
      <c r="I130" s="122"/>
      <c r="J130" s="122"/>
      <c r="K130" s="122"/>
      <c r="L130" s="122"/>
      <c r="M130" s="122"/>
      <c r="N130" s="122"/>
      <c r="O130" s="122"/>
      <c r="P130" s="122"/>
      <c r="Q130" s="122"/>
      <c r="R130" s="122"/>
    </row>
    <row r="131" spans="1:20" ht="15.75" thickBot="1" x14ac:dyDescent="0.3">
      <c r="A131" s="30">
        <v>4670</v>
      </c>
      <c r="B131" s="68" t="s">
        <v>205</v>
      </c>
      <c r="C131" s="544"/>
      <c r="D131" s="545"/>
      <c r="E131" s="546"/>
      <c r="F131" s="49">
        <f>'2. Income &amp; Expenditure Budget'!G137</f>
        <v>0</v>
      </c>
      <c r="G131" s="122"/>
      <c r="H131" s="122"/>
      <c r="I131" s="122"/>
      <c r="J131" s="122"/>
      <c r="K131" s="122"/>
      <c r="L131" s="122"/>
      <c r="M131" s="122"/>
      <c r="N131" s="122"/>
      <c r="O131" s="122"/>
      <c r="P131" s="122"/>
      <c r="Q131" s="122"/>
      <c r="R131" s="122"/>
    </row>
    <row r="132" spans="1:20" ht="15.75" thickBot="1" x14ac:dyDescent="0.3">
      <c r="A132" s="31">
        <v>4671</v>
      </c>
      <c r="B132" s="548" t="s">
        <v>207</v>
      </c>
      <c r="C132" s="544"/>
      <c r="D132" s="545"/>
      <c r="E132" s="546"/>
      <c r="F132" s="49">
        <f>'2. Income &amp; Expenditure Budget'!G138</f>
        <v>0</v>
      </c>
      <c r="G132" s="122"/>
      <c r="H132" s="122"/>
      <c r="I132" s="122"/>
      <c r="J132" s="122"/>
      <c r="K132" s="122"/>
      <c r="L132" s="122"/>
      <c r="M132" s="122"/>
      <c r="N132" s="122"/>
      <c r="O132" s="122"/>
      <c r="P132" s="122"/>
      <c r="Q132" s="122"/>
      <c r="R132" s="122"/>
    </row>
    <row r="133" spans="1:20" ht="15.75" thickBot="1" x14ac:dyDescent="0.3">
      <c r="A133" s="31">
        <v>4690</v>
      </c>
      <c r="B133" s="547" t="s">
        <v>206</v>
      </c>
      <c r="C133" s="544"/>
      <c r="D133" s="545"/>
      <c r="E133" s="546"/>
      <c r="F133" s="49">
        <f>'2. Income &amp; Expenditure Budget'!G139</f>
        <v>0</v>
      </c>
      <c r="G133" s="122"/>
      <c r="H133" s="122"/>
      <c r="I133" s="122"/>
      <c r="J133" s="122"/>
      <c r="K133" s="122"/>
      <c r="L133" s="122"/>
      <c r="M133" s="122"/>
      <c r="N133" s="122"/>
      <c r="O133" s="122"/>
      <c r="P133" s="122"/>
      <c r="Q133" s="122"/>
      <c r="R133" s="122"/>
    </row>
    <row r="134" spans="1:20" ht="15.75" thickBot="1" x14ac:dyDescent="0.3">
      <c r="A134" s="31">
        <v>4710</v>
      </c>
      <c r="B134" s="547" t="s">
        <v>208</v>
      </c>
      <c r="C134" s="544"/>
      <c r="D134" s="545"/>
      <c r="E134" s="546"/>
      <c r="F134" s="49">
        <f>'2. Income &amp; Expenditure Budget'!G140</f>
        <v>0</v>
      </c>
      <c r="G134" s="122"/>
      <c r="H134" s="122"/>
      <c r="I134" s="122"/>
      <c r="J134" s="122"/>
      <c r="K134" s="122"/>
      <c r="L134" s="122"/>
      <c r="M134" s="122"/>
      <c r="N134" s="122"/>
      <c r="O134" s="122"/>
      <c r="P134" s="122"/>
      <c r="Q134" s="122"/>
      <c r="R134" s="122"/>
    </row>
    <row r="135" spans="1:20" ht="15.75" thickBot="1" x14ac:dyDescent="0.3">
      <c r="A135" s="31">
        <v>4720</v>
      </c>
      <c r="B135" s="547" t="s">
        <v>209</v>
      </c>
      <c r="C135" s="544"/>
      <c r="D135" s="545"/>
      <c r="E135" s="546"/>
      <c r="F135" s="49">
        <f>'2. Income &amp; Expenditure Budget'!G141</f>
        <v>0</v>
      </c>
      <c r="G135" s="122"/>
      <c r="H135" s="122"/>
      <c r="I135" s="122"/>
      <c r="J135" s="122"/>
      <c r="K135" s="122"/>
      <c r="L135" s="122"/>
      <c r="M135" s="122"/>
      <c r="N135" s="122"/>
      <c r="O135" s="122"/>
      <c r="P135" s="122"/>
      <c r="Q135" s="122"/>
      <c r="R135" s="122"/>
    </row>
    <row r="136" spans="1:20" ht="15.75" thickBot="1" x14ac:dyDescent="0.3">
      <c r="A136" s="31">
        <v>4730</v>
      </c>
      <c r="B136" s="547" t="s">
        <v>161</v>
      </c>
      <c r="C136" s="544"/>
      <c r="D136" s="545"/>
      <c r="E136" s="546"/>
      <c r="F136" s="49">
        <f>'2. Income &amp; Expenditure Budget'!G142</f>
        <v>3510</v>
      </c>
      <c r="G136" s="122"/>
      <c r="H136" s="122"/>
      <c r="I136" s="122"/>
      <c r="J136" s="122"/>
      <c r="K136" s="122"/>
      <c r="L136" s="122"/>
      <c r="M136" s="122"/>
      <c r="N136" s="122"/>
      <c r="O136" s="122"/>
      <c r="P136" s="122"/>
      <c r="Q136" s="122"/>
      <c r="R136" s="122"/>
    </row>
    <row r="137" spans="1:20" s="9" customFormat="1" ht="15.75" thickBot="1" x14ac:dyDescent="0.3">
      <c r="A137" s="31">
        <v>4740</v>
      </c>
      <c r="B137" s="547" t="s">
        <v>151</v>
      </c>
      <c r="C137" s="544"/>
      <c r="D137" s="545"/>
      <c r="E137" s="546"/>
      <c r="F137" s="49">
        <f>'2. Income &amp; Expenditure Budget'!G143</f>
        <v>0</v>
      </c>
      <c r="G137" s="122"/>
      <c r="H137" s="122"/>
      <c r="I137" s="122"/>
      <c r="J137" s="122"/>
      <c r="K137" s="122"/>
      <c r="L137" s="122"/>
      <c r="M137" s="122"/>
      <c r="N137" s="122"/>
      <c r="O137" s="122"/>
      <c r="P137" s="122"/>
      <c r="Q137" s="122"/>
      <c r="R137" s="122"/>
      <c r="S137"/>
      <c r="T137"/>
    </row>
    <row r="138" spans="1:20" ht="15.75" thickBot="1" x14ac:dyDescent="0.3">
      <c r="A138" s="31">
        <v>4741</v>
      </c>
      <c r="B138" s="547" t="s">
        <v>265</v>
      </c>
      <c r="C138" s="544"/>
      <c r="D138" s="545"/>
      <c r="E138" s="546"/>
      <c r="F138" s="49">
        <f>'2. Income &amp; Expenditure Budget'!G144</f>
        <v>0</v>
      </c>
      <c r="G138" s="122"/>
      <c r="H138" s="122"/>
      <c r="I138" s="122"/>
      <c r="J138" s="122"/>
      <c r="K138" s="122"/>
      <c r="L138" s="122"/>
      <c r="M138" s="122"/>
      <c r="N138" s="122"/>
      <c r="O138" s="122"/>
      <c r="P138" s="122"/>
      <c r="Q138" s="122"/>
      <c r="R138" s="122"/>
      <c r="S138" s="9"/>
      <c r="T138" s="9"/>
    </row>
    <row r="139" spans="1:20" s="9" customFormat="1" ht="15.75" thickBot="1" x14ac:dyDescent="0.3">
      <c r="A139" s="31">
        <v>4750</v>
      </c>
      <c r="B139" s="547" t="s">
        <v>210</v>
      </c>
      <c r="C139" s="544"/>
      <c r="D139" s="545"/>
      <c r="E139" s="546"/>
      <c r="F139" s="49">
        <f>'2. Income &amp; Expenditure Budget'!G145</f>
        <v>0</v>
      </c>
      <c r="G139" s="122"/>
      <c r="H139" s="122"/>
      <c r="I139" s="122"/>
      <c r="J139" s="122"/>
      <c r="K139" s="122"/>
      <c r="L139" s="122"/>
      <c r="M139" s="122"/>
      <c r="N139" s="122"/>
      <c r="O139" s="122"/>
      <c r="P139" s="122"/>
      <c r="Q139" s="122"/>
      <c r="R139" s="122"/>
    </row>
    <row r="140" spans="1:20" ht="15.75" thickBot="1" x14ac:dyDescent="0.3">
      <c r="A140" s="31">
        <v>4760</v>
      </c>
      <c r="B140" s="547" t="s">
        <v>211</v>
      </c>
      <c r="C140" s="544"/>
      <c r="D140" s="545"/>
      <c r="E140" s="546"/>
      <c r="F140" s="49">
        <f>'2. Income &amp; Expenditure Budget'!G146</f>
        <v>0</v>
      </c>
      <c r="G140" s="122"/>
      <c r="H140" s="122"/>
      <c r="I140" s="122"/>
      <c r="J140" s="122"/>
      <c r="K140" s="122"/>
      <c r="L140" s="122"/>
      <c r="M140" s="122"/>
      <c r="N140" s="122"/>
      <c r="O140" s="122"/>
      <c r="P140" s="122"/>
      <c r="Q140" s="122"/>
      <c r="R140" s="122"/>
    </row>
    <row r="141" spans="1:20" ht="15.75" thickBot="1" x14ac:dyDescent="0.3">
      <c r="A141" s="30">
        <v>4770</v>
      </c>
      <c r="B141" s="68" t="s">
        <v>212</v>
      </c>
      <c r="C141" s="544"/>
      <c r="D141" s="545"/>
      <c r="E141" s="546"/>
      <c r="F141" s="49">
        <f>'2. Income &amp; Expenditure Budget'!G147</f>
        <v>0</v>
      </c>
      <c r="G141" s="122"/>
      <c r="H141" s="122"/>
      <c r="I141" s="122"/>
      <c r="J141" s="122"/>
      <c r="K141" s="122"/>
      <c r="L141" s="122"/>
      <c r="M141" s="122"/>
      <c r="N141" s="122"/>
      <c r="O141" s="122"/>
      <c r="P141" s="122"/>
      <c r="Q141" s="122"/>
      <c r="R141" s="122"/>
    </row>
    <row r="142" spans="1:20" ht="15.75" thickBot="1" x14ac:dyDescent="0.3">
      <c r="A142" s="30">
        <v>4780</v>
      </c>
      <c r="B142" s="68" t="s">
        <v>213</v>
      </c>
      <c r="C142" s="544"/>
      <c r="D142" s="545"/>
      <c r="E142" s="546"/>
      <c r="F142" s="49">
        <f>'2. Income &amp; Expenditure Budget'!G148</f>
        <v>0</v>
      </c>
      <c r="G142" s="122"/>
      <c r="H142" s="122"/>
      <c r="I142" s="122"/>
      <c r="J142" s="122"/>
      <c r="K142" s="122"/>
      <c r="L142" s="122"/>
      <c r="M142" s="122"/>
      <c r="N142" s="122"/>
      <c r="O142" s="122"/>
      <c r="P142" s="122"/>
      <c r="Q142" s="122"/>
      <c r="R142" s="122"/>
    </row>
    <row r="143" spans="1:20" ht="15.75" thickBot="1" x14ac:dyDescent="0.3">
      <c r="A143" s="30">
        <v>4810</v>
      </c>
      <c r="B143" s="68" t="s">
        <v>214</v>
      </c>
      <c r="C143" s="544"/>
      <c r="D143" s="545"/>
      <c r="E143" s="546"/>
      <c r="F143" s="49">
        <f>'2. Income &amp; Expenditure Budget'!G149</f>
        <v>0</v>
      </c>
      <c r="G143" s="122"/>
      <c r="H143" s="122"/>
      <c r="I143" s="122"/>
      <c r="J143" s="122"/>
      <c r="K143" s="122"/>
      <c r="L143" s="122"/>
      <c r="M143" s="122"/>
      <c r="N143" s="122"/>
      <c r="O143" s="122"/>
      <c r="P143" s="122"/>
      <c r="Q143" s="122"/>
      <c r="R143" s="122"/>
    </row>
    <row r="144" spans="1:20" ht="15.75" thickBot="1" x14ac:dyDescent="0.3">
      <c r="A144" s="30">
        <v>4815</v>
      </c>
      <c r="B144" s="68" t="s">
        <v>216</v>
      </c>
      <c r="C144" s="544"/>
      <c r="D144" s="545"/>
      <c r="E144" s="546"/>
      <c r="F144" s="49">
        <f>'2. Income &amp; Expenditure Budget'!G150</f>
        <v>0</v>
      </c>
      <c r="G144" s="122"/>
      <c r="H144" s="122"/>
      <c r="I144" s="122"/>
      <c r="J144" s="122"/>
      <c r="K144" s="122"/>
      <c r="L144" s="122"/>
      <c r="M144" s="122"/>
      <c r="N144" s="122"/>
      <c r="O144" s="122"/>
      <c r="P144" s="122"/>
      <c r="Q144" s="122"/>
      <c r="R144" s="122"/>
    </row>
    <row r="145" spans="1:20" s="9" customFormat="1" ht="15.75" thickBot="1" x14ac:dyDescent="0.3">
      <c r="A145" s="142">
        <v>4850</v>
      </c>
      <c r="B145" s="570" t="s">
        <v>215</v>
      </c>
      <c r="C145" s="571"/>
      <c r="D145" s="571"/>
      <c r="E145" s="572"/>
      <c r="F145" s="49">
        <f>'2. Income &amp; Expenditure Budget'!G151</f>
        <v>0</v>
      </c>
      <c r="G145" s="122"/>
      <c r="H145" s="122"/>
      <c r="I145" s="122"/>
      <c r="J145" s="122"/>
      <c r="K145" s="122"/>
      <c r="L145" s="122"/>
      <c r="M145" s="122"/>
      <c r="N145" s="122"/>
      <c r="O145" s="122"/>
      <c r="P145" s="122"/>
      <c r="Q145" s="122"/>
      <c r="R145" s="122"/>
      <c r="S145"/>
      <c r="T145"/>
    </row>
    <row r="146" spans="1:20" ht="15.75" thickBot="1" x14ac:dyDescent="0.3">
      <c r="A146" s="142">
        <v>4908</v>
      </c>
      <c r="B146" s="570" t="s">
        <v>310</v>
      </c>
      <c r="C146" s="571"/>
      <c r="D146" s="571"/>
      <c r="E146" s="572"/>
      <c r="F146" s="49">
        <f>'2. Income &amp; Expenditure Budget'!G152</f>
        <v>0</v>
      </c>
      <c r="G146" s="122"/>
      <c r="H146" s="122"/>
      <c r="I146" s="122"/>
      <c r="J146" s="122"/>
      <c r="K146" s="122"/>
      <c r="L146" s="122"/>
      <c r="M146" s="122"/>
      <c r="N146" s="122"/>
      <c r="O146" s="122"/>
      <c r="P146" s="122"/>
      <c r="Q146" s="122"/>
      <c r="R146" s="122"/>
      <c r="S146" s="9"/>
      <c r="T146" s="9"/>
    </row>
    <row r="147" spans="1:20" s="9" customFormat="1" ht="15.75" thickBot="1" x14ac:dyDescent="0.3">
      <c r="A147" s="142">
        <v>4910</v>
      </c>
      <c r="B147" s="570" t="s">
        <v>162</v>
      </c>
      <c r="C147" s="571"/>
      <c r="D147" s="571"/>
      <c r="E147" s="572"/>
      <c r="F147" s="49">
        <f>'2. Income &amp; Expenditure Budget'!G153</f>
        <v>0</v>
      </c>
      <c r="G147" s="122"/>
      <c r="H147" s="122"/>
      <c r="I147" s="122"/>
      <c r="J147" s="122"/>
      <c r="K147" s="122"/>
      <c r="L147" s="122"/>
      <c r="M147" s="122"/>
      <c r="N147" s="122"/>
      <c r="O147" s="122"/>
      <c r="P147" s="122"/>
      <c r="Q147" s="122"/>
      <c r="R147" s="122"/>
    </row>
    <row r="148" spans="1:20" ht="15.75" thickBot="1" x14ac:dyDescent="0.3">
      <c r="A148" s="142">
        <v>4911</v>
      </c>
      <c r="B148" s="411" t="s">
        <v>170</v>
      </c>
      <c r="C148" s="378"/>
      <c r="D148" s="367"/>
      <c r="E148" s="368"/>
      <c r="F148" s="49">
        <f>'2. Income &amp; Expenditure Budget'!G154</f>
        <v>0</v>
      </c>
      <c r="G148" s="122"/>
      <c r="H148" s="122"/>
      <c r="I148" s="122"/>
      <c r="J148" s="122"/>
      <c r="K148" s="122"/>
      <c r="L148" s="122"/>
      <c r="M148" s="122"/>
      <c r="N148" s="122"/>
      <c r="O148" s="122"/>
      <c r="P148" s="122"/>
      <c r="Q148" s="122"/>
      <c r="R148" s="122"/>
    </row>
    <row r="149" spans="1:20" ht="15.75" thickBot="1" x14ac:dyDescent="0.3">
      <c r="A149" s="142">
        <v>4912</v>
      </c>
      <c r="B149" s="437" t="s">
        <v>397</v>
      </c>
      <c r="C149" s="378"/>
      <c r="D149" s="367"/>
      <c r="E149" s="368"/>
      <c r="F149" s="49">
        <f>'2. Income &amp; Expenditure Budget'!G155</f>
        <v>0</v>
      </c>
      <c r="G149" s="122"/>
      <c r="H149" s="122"/>
      <c r="I149" s="122"/>
      <c r="J149" s="122"/>
      <c r="K149" s="122"/>
      <c r="L149" s="122"/>
      <c r="M149" s="122"/>
      <c r="N149" s="122"/>
      <c r="O149" s="122"/>
      <c r="P149" s="122"/>
      <c r="Q149" s="122"/>
      <c r="R149" s="122"/>
    </row>
    <row r="150" spans="1:20" ht="15.75" thickBot="1" x14ac:dyDescent="0.3">
      <c r="A150" s="142">
        <v>4913</v>
      </c>
      <c r="B150" s="437" t="s">
        <v>398</v>
      </c>
      <c r="C150" s="378"/>
      <c r="D150" s="367"/>
      <c r="E150" s="368"/>
      <c r="F150" s="156">
        <f>'2. Income &amp; Expenditure Budget'!G156</f>
        <v>0</v>
      </c>
      <c r="G150" s="131"/>
      <c r="H150" s="131"/>
      <c r="I150" s="131"/>
      <c r="J150" s="131"/>
      <c r="K150" s="131"/>
      <c r="L150" s="131"/>
      <c r="M150" s="131"/>
      <c r="N150" s="131"/>
      <c r="O150" s="131"/>
      <c r="P150" s="131"/>
      <c r="Q150" s="131"/>
      <c r="R150" s="131"/>
    </row>
    <row r="151" spans="1:20" s="9" customFormat="1" ht="15.75" thickBot="1" x14ac:dyDescent="0.3">
      <c r="A151" s="142">
        <v>4914</v>
      </c>
      <c r="B151" s="411" t="s">
        <v>295</v>
      </c>
      <c r="C151" s="378"/>
      <c r="D151" s="367"/>
      <c r="E151" s="368"/>
      <c r="F151" s="49">
        <f>'2. Income &amp; Expenditure Budget'!G157</f>
        <v>0</v>
      </c>
      <c r="G151" s="157"/>
      <c r="H151" s="157"/>
      <c r="I151" s="157"/>
      <c r="J151" s="157"/>
      <c r="K151" s="157"/>
      <c r="L151" s="157"/>
      <c r="M151" s="157"/>
      <c r="N151" s="157"/>
      <c r="O151" s="157"/>
      <c r="P151" s="157"/>
      <c r="Q151" s="157"/>
      <c r="R151" s="157"/>
      <c r="S151"/>
      <c r="T151"/>
    </row>
    <row r="152" spans="1:20" ht="15.75" thickBot="1" x14ac:dyDescent="0.3">
      <c r="A152" s="142">
        <v>4915</v>
      </c>
      <c r="B152" s="411" t="s">
        <v>311</v>
      </c>
      <c r="C152" s="378"/>
      <c r="D152" s="367"/>
      <c r="E152" s="368"/>
      <c r="F152" s="49">
        <f>'2. Income &amp; Expenditure Budget'!G158</f>
        <v>0</v>
      </c>
      <c r="G152" s="157"/>
      <c r="H152" s="157"/>
      <c r="I152" s="157"/>
      <c r="J152" s="157"/>
      <c r="K152" s="157"/>
      <c r="L152" s="157"/>
      <c r="M152" s="157"/>
      <c r="N152" s="157"/>
      <c r="O152" s="157"/>
      <c r="P152" s="157"/>
      <c r="Q152" s="157"/>
      <c r="R152" s="157"/>
      <c r="S152" s="9"/>
      <c r="T152" s="9"/>
    </row>
    <row r="153" spans="1:20" ht="15.75" thickBot="1" x14ac:dyDescent="0.3">
      <c r="A153" s="142">
        <v>4916</v>
      </c>
      <c r="B153" s="411" t="s">
        <v>217</v>
      </c>
      <c r="C153" s="378"/>
      <c r="D153" s="367"/>
      <c r="E153" s="368"/>
      <c r="F153" s="49">
        <f>'2. Income &amp; Expenditure Budget'!G159</f>
        <v>0</v>
      </c>
      <c r="G153" s="122"/>
      <c r="H153" s="122"/>
      <c r="I153" s="122"/>
      <c r="J153" s="122"/>
      <c r="K153" s="122"/>
      <c r="L153" s="122"/>
      <c r="M153" s="122"/>
      <c r="N153" s="122"/>
      <c r="O153" s="122"/>
      <c r="P153" s="122"/>
      <c r="Q153" s="122"/>
      <c r="R153" s="122"/>
    </row>
    <row r="154" spans="1:20" s="9" customFormat="1" ht="15.75" thickBot="1" x14ac:dyDescent="0.3">
      <c r="A154" s="146">
        <v>4918</v>
      </c>
      <c r="B154" s="211" t="s">
        <v>152</v>
      </c>
      <c r="C154" s="378"/>
      <c r="D154" s="367"/>
      <c r="E154" s="368"/>
      <c r="F154" s="49">
        <f>'2. Income &amp; Expenditure Budget'!G160</f>
        <v>0</v>
      </c>
      <c r="G154" s="122"/>
      <c r="H154" s="122"/>
      <c r="I154" s="122"/>
      <c r="J154" s="122"/>
      <c r="K154" s="122"/>
      <c r="L154" s="122"/>
      <c r="M154" s="122"/>
      <c r="N154" s="122"/>
      <c r="O154" s="122"/>
      <c r="P154" s="122"/>
      <c r="Q154" s="122"/>
      <c r="R154" s="122"/>
      <c r="S154"/>
      <c r="T154"/>
    </row>
    <row r="155" spans="1:20" ht="15.75" thickBot="1" x14ac:dyDescent="0.3">
      <c r="A155" s="146">
        <v>4919</v>
      </c>
      <c r="B155" s="211" t="s">
        <v>323</v>
      </c>
      <c r="C155" s="378"/>
      <c r="D155" s="367"/>
      <c r="E155" s="368"/>
      <c r="F155" s="49">
        <f>'2. Income &amp; Expenditure Budget'!G161</f>
        <v>0</v>
      </c>
      <c r="G155" s="122"/>
      <c r="H155" s="122"/>
      <c r="I155" s="122"/>
      <c r="J155" s="122"/>
      <c r="K155" s="122"/>
      <c r="L155" s="122"/>
      <c r="M155" s="122"/>
      <c r="N155" s="122"/>
      <c r="O155" s="122"/>
      <c r="P155" s="122"/>
      <c r="Q155" s="122"/>
      <c r="R155" s="122"/>
      <c r="S155" s="9"/>
      <c r="T155" s="9"/>
    </row>
    <row r="156" spans="1:20" ht="15.75" thickBot="1" x14ac:dyDescent="0.3">
      <c r="A156" s="146">
        <v>4922</v>
      </c>
      <c r="B156" s="211" t="s">
        <v>399</v>
      </c>
      <c r="C156" s="378"/>
      <c r="D156" s="367"/>
      <c r="E156" s="368"/>
      <c r="F156" s="49">
        <f>'2. Income &amp; Expenditure Budget'!G162</f>
        <v>0</v>
      </c>
      <c r="G156" s="122"/>
      <c r="H156" s="122"/>
      <c r="I156" s="122"/>
      <c r="J156" s="122"/>
      <c r="K156" s="122"/>
      <c r="L156" s="122"/>
      <c r="M156" s="122"/>
      <c r="N156" s="122"/>
      <c r="O156" s="122"/>
      <c r="P156" s="122"/>
      <c r="Q156" s="122"/>
      <c r="R156" s="122"/>
    </row>
    <row r="157" spans="1:20" ht="15.75" thickBot="1" x14ac:dyDescent="0.3">
      <c r="A157" s="146">
        <v>4923</v>
      </c>
      <c r="B157" s="211" t="s">
        <v>153</v>
      </c>
      <c r="C157" s="378"/>
      <c r="D157" s="367"/>
      <c r="E157" s="368"/>
      <c r="F157" s="49">
        <f>'2. Income &amp; Expenditure Budget'!G163</f>
        <v>0</v>
      </c>
      <c r="G157" s="122"/>
      <c r="H157" s="122"/>
      <c r="I157" s="122"/>
      <c r="J157" s="122"/>
      <c r="K157" s="122"/>
      <c r="L157" s="122"/>
      <c r="M157" s="122"/>
      <c r="N157" s="122"/>
      <c r="O157" s="122"/>
      <c r="P157" s="122"/>
      <c r="Q157" s="122"/>
      <c r="R157" s="122"/>
    </row>
    <row r="158" spans="1:20" ht="15.75" thickBot="1" x14ac:dyDescent="0.3">
      <c r="A158" s="146">
        <v>4924</v>
      </c>
      <c r="B158" s="211" t="s">
        <v>154</v>
      </c>
      <c r="C158" s="378"/>
      <c r="D158" s="367"/>
      <c r="E158" s="368"/>
      <c r="F158" s="49">
        <f>'2. Income &amp; Expenditure Budget'!G164</f>
        <v>0</v>
      </c>
      <c r="G158" s="122"/>
      <c r="H158" s="122"/>
      <c r="I158" s="122"/>
      <c r="J158" s="122"/>
      <c r="K158" s="122"/>
      <c r="L158" s="122"/>
      <c r="M158" s="122"/>
      <c r="N158" s="122"/>
      <c r="O158" s="122"/>
      <c r="P158" s="122"/>
      <c r="Q158" s="122"/>
      <c r="R158" s="122"/>
    </row>
    <row r="159" spans="1:20" s="9" customFormat="1" x14ac:dyDescent="0.25">
      <c r="A159" s="147">
        <v>4925</v>
      </c>
      <c r="B159" s="573" t="s">
        <v>400</v>
      </c>
      <c r="C159" s="384"/>
      <c r="D159" s="385"/>
      <c r="E159" s="386"/>
      <c r="F159" s="49">
        <f>'2. Income &amp; Expenditure Budget'!G165</f>
        <v>0</v>
      </c>
      <c r="G159" s="122"/>
      <c r="H159" s="122"/>
      <c r="I159" s="122"/>
      <c r="J159" s="122"/>
      <c r="K159" s="122"/>
      <c r="L159" s="122"/>
      <c r="M159" s="122"/>
      <c r="N159" s="122"/>
      <c r="O159" s="122"/>
      <c r="P159" s="122"/>
      <c r="Q159" s="122"/>
      <c r="R159" s="122"/>
      <c r="S159"/>
      <c r="T159"/>
    </row>
    <row r="160" spans="1:20" x14ac:dyDescent="0.25">
      <c r="A160" s="124">
        <v>4928</v>
      </c>
      <c r="B160" s="565" t="s">
        <v>325</v>
      </c>
      <c r="C160" s="378"/>
      <c r="D160" s="367"/>
      <c r="E160" s="367"/>
      <c r="F160" s="189">
        <f>'2. Income &amp; Expenditure Budget'!G166</f>
        <v>0</v>
      </c>
      <c r="G160" s="122"/>
      <c r="H160" s="122"/>
      <c r="I160" s="122"/>
      <c r="J160" s="122"/>
      <c r="K160" s="122"/>
      <c r="L160" s="122"/>
      <c r="M160" s="122"/>
      <c r="N160" s="122"/>
      <c r="O160" s="122"/>
      <c r="P160" s="122"/>
      <c r="Q160" s="122"/>
      <c r="R160" s="122"/>
      <c r="S160" s="9"/>
      <c r="T160" s="9"/>
    </row>
    <row r="161" spans="1:20" ht="15.75" thickBot="1" x14ac:dyDescent="0.3">
      <c r="A161" s="144" t="s">
        <v>63</v>
      </c>
      <c r="B161" s="574"/>
      <c r="C161" s="574"/>
      <c r="D161" s="574"/>
      <c r="E161" s="574"/>
      <c r="F161" s="188">
        <f t="shared" ref="F161:R161" si="6">SUM(F111:F159)</f>
        <v>3510</v>
      </c>
      <c r="G161" s="188">
        <f t="shared" si="6"/>
        <v>0</v>
      </c>
      <c r="H161" s="188">
        <f t="shared" si="6"/>
        <v>0</v>
      </c>
      <c r="I161" s="188">
        <f t="shared" si="6"/>
        <v>0</v>
      </c>
      <c r="J161" s="188">
        <f t="shared" si="6"/>
        <v>0</v>
      </c>
      <c r="K161" s="188">
        <f t="shared" si="6"/>
        <v>0</v>
      </c>
      <c r="L161" s="188">
        <f t="shared" si="6"/>
        <v>0</v>
      </c>
      <c r="M161" s="188">
        <f t="shared" si="6"/>
        <v>0</v>
      </c>
      <c r="N161" s="188">
        <f t="shared" si="6"/>
        <v>0</v>
      </c>
      <c r="O161" s="188">
        <f t="shared" si="6"/>
        <v>0</v>
      </c>
      <c r="P161" s="188">
        <f t="shared" si="6"/>
        <v>0</v>
      </c>
      <c r="Q161" s="188">
        <f t="shared" si="6"/>
        <v>0</v>
      </c>
      <c r="R161" s="188">
        <f t="shared" si="6"/>
        <v>0</v>
      </c>
    </row>
    <row r="162" spans="1:20" ht="15.75" thickBot="1" x14ac:dyDescent="0.3">
      <c r="A162" s="125"/>
      <c r="B162" s="412"/>
      <c r="C162" s="412"/>
      <c r="D162" s="412"/>
      <c r="E162" s="412"/>
      <c r="F162" s="162">
        <f>'2. Income &amp; Expenditure Budget'!G168</f>
        <v>0</v>
      </c>
      <c r="G162" s="122"/>
      <c r="H162" s="122"/>
      <c r="I162" s="122"/>
      <c r="J162" s="122"/>
      <c r="K162" s="122"/>
      <c r="L162" s="122"/>
      <c r="M162" s="122"/>
      <c r="N162" s="122"/>
      <c r="O162" s="122"/>
      <c r="P162" s="122"/>
      <c r="Q162" s="122"/>
      <c r="R162" s="122"/>
    </row>
    <row r="163" spans="1:20" ht="15.75" thickBot="1" x14ac:dyDescent="0.3">
      <c r="A163" s="127" t="s">
        <v>56</v>
      </c>
      <c r="B163" s="460"/>
      <c r="C163" s="460"/>
      <c r="D163" s="460"/>
      <c r="E163" s="460"/>
      <c r="F163" s="155">
        <f>'2. Income &amp; Expenditure Budget'!G169</f>
        <v>0</v>
      </c>
      <c r="G163" s="153"/>
      <c r="H163" s="153"/>
      <c r="I163" s="153"/>
      <c r="J163" s="153"/>
      <c r="K163" s="153"/>
      <c r="L163" s="153"/>
      <c r="M163" s="153"/>
      <c r="N163" s="153"/>
      <c r="O163" s="153"/>
      <c r="P163" s="153"/>
      <c r="Q163" s="153"/>
      <c r="R163" s="153"/>
    </row>
    <row r="164" spans="1:20" ht="15.75" thickBot="1" x14ac:dyDescent="0.3">
      <c r="A164" s="30">
        <v>5010</v>
      </c>
      <c r="B164" s="450" t="s">
        <v>401</v>
      </c>
      <c r="C164" s="544"/>
      <c r="D164" s="545"/>
      <c r="E164" s="546"/>
      <c r="F164" s="49">
        <f>'2. Income &amp; Expenditure Budget'!G170</f>
        <v>0</v>
      </c>
      <c r="G164" s="122"/>
      <c r="H164" s="122"/>
      <c r="I164" s="122"/>
      <c r="J164" s="122"/>
      <c r="K164" s="122"/>
      <c r="L164" s="122"/>
      <c r="M164" s="122"/>
      <c r="N164" s="122"/>
      <c r="O164" s="122"/>
      <c r="P164" s="122"/>
      <c r="Q164" s="122"/>
      <c r="R164" s="122"/>
    </row>
    <row r="165" spans="1:20" ht="15.75" thickBot="1" x14ac:dyDescent="0.3">
      <c r="A165" s="30">
        <v>5011</v>
      </c>
      <c r="B165" s="68" t="s">
        <v>251</v>
      </c>
      <c r="C165" s="544"/>
      <c r="D165" s="545"/>
      <c r="E165" s="546"/>
      <c r="F165" s="49">
        <f>'2. Income &amp; Expenditure Budget'!G171</f>
        <v>0</v>
      </c>
      <c r="G165" s="122"/>
      <c r="H165" s="122"/>
      <c r="I165" s="122"/>
      <c r="J165" s="122"/>
      <c r="K165" s="122"/>
      <c r="L165" s="122"/>
      <c r="M165" s="122"/>
      <c r="N165" s="122"/>
      <c r="O165" s="122"/>
      <c r="P165" s="122"/>
      <c r="Q165" s="122"/>
      <c r="R165" s="122"/>
    </row>
    <row r="166" spans="1:20" ht="15.75" thickBot="1" x14ac:dyDescent="0.3">
      <c r="A166" s="30">
        <v>5020</v>
      </c>
      <c r="B166" s="68" t="s">
        <v>218</v>
      </c>
      <c r="C166" s="544"/>
      <c r="D166" s="545"/>
      <c r="E166" s="546"/>
      <c r="F166" s="49">
        <f>'2. Income &amp; Expenditure Budget'!G172</f>
        <v>0</v>
      </c>
      <c r="G166" s="122"/>
      <c r="H166" s="122"/>
      <c r="I166" s="122"/>
      <c r="J166" s="122"/>
      <c r="K166" s="122"/>
      <c r="L166" s="122"/>
      <c r="M166" s="122"/>
      <c r="N166" s="122"/>
      <c r="O166" s="122"/>
      <c r="P166" s="122"/>
      <c r="Q166" s="122"/>
      <c r="R166" s="122"/>
    </row>
    <row r="167" spans="1:20" ht="15.75" thickBot="1" x14ac:dyDescent="0.3">
      <c r="A167" s="30">
        <v>5030</v>
      </c>
      <c r="B167" s="68" t="s">
        <v>95</v>
      </c>
      <c r="C167" s="544"/>
      <c r="D167" s="545"/>
      <c r="E167" s="546"/>
      <c r="F167" s="49">
        <f>'2. Income &amp; Expenditure Budget'!G173</f>
        <v>0</v>
      </c>
      <c r="G167" s="122"/>
      <c r="H167" s="122"/>
      <c r="I167" s="122"/>
      <c r="J167" s="122"/>
      <c r="K167" s="122"/>
      <c r="L167" s="122"/>
      <c r="M167" s="122"/>
      <c r="N167" s="122"/>
      <c r="O167" s="122"/>
      <c r="P167" s="122"/>
      <c r="Q167" s="122"/>
      <c r="R167" s="122"/>
    </row>
    <row r="168" spans="1:20" ht="15.75" thickBot="1" x14ac:dyDescent="0.3">
      <c r="A168" s="31">
        <v>5110</v>
      </c>
      <c r="B168" s="471" t="s">
        <v>402</v>
      </c>
      <c r="C168" s="544"/>
      <c r="D168" s="545"/>
      <c r="E168" s="546"/>
      <c r="F168" s="49">
        <f>'2. Income &amp; Expenditure Budget'!G174</f>
        <v>0</v>
      </c>
      <c r="G168" s="122"/>
      <c r="H168" s="122"/>
      <c r="I168" s="122"/>
      <c r="J168" s="122"/>
      <c r="K168" s="122"/>
      <c r="L168" s="122"/>
      <c r="M168" s="122"/>
      <c r="N168" s="122"/>
      <c r="O168" s="122"/>
      <c r="P168" s="122"/>
      <c r="Q168" s="122"/>
      <c r="R168" s="122"/>
    </row>
    <row r="169" spans="1:20" s="9" customFormat="1" ht="15.75" thickBot="1" x14ac:dyDescent="0.3">
      <c r="A169" s="31">
        <v>5111</v>
      </c>
      <c r="B169" s="547" t="s">
        <v>252</v>
      </c>
      <c r="C169" s="544"/>
      <c r="D169" s="545"/>
      <c r="E169" s="546"/>
      <c r="F169" s="49">
        <f>'2. Income &amp; Expenditure Budget'!G175</f>
        <v>0</v>
      </c>
      <c r="G169" s="122"/>
      <c r="H169" s="122"/>
      <c r="I169" s="122"/>
      <c r="J169" s="122"/>
      <c r="K169" s="122"/>
      <c r="L169" s="122"/>
      <c r="M169" s="122"/>
      <c r="N169" s="122"/>
      <c r="O169" s="122"/>
      <c r="P169" s="122"/>
      <c r="Q169" s="122"/>
      <c r="R169" s="122"/>
      <c r="S169"/>
      <c r="T169"/>
    </row>
    <row r="170" spans="1:20" ht="15.75" thickBot="1" x14ac:dyDescent="0.3">
      <c r="A170" s="31">
        <v>5112</v>
      </c>
      <c r="B170" s="548" t="s">
        <v>96</v>
      </c>
      <c r="C170" s="544"/>
      <c r="D170" s="545"/>
      <c r="E170" s="546"/>
      <c r="F170" s="49">
        <f>'2. Income &amp; Expenditure Budget'!G176</f>
        <v>0</v>
      </c>
      <c r="G170" s="122"/>
      <c r="H170" s="122"/>
      <c r="I170" s="122"/>
      <c r="J170" s="122"/>
      <c r="K170" s="122"/>
      <c r="L170" s="122"/>
      <c r="M170" s="122"/>
      <c r="N170" s="122"/>
      <c r="O170" s="122"/>
      <c r="P170" s="122"/>
      <c r="Q170" s="122"/>
      <c r="R170" s="122"/>
      <c r="S170" s="9"/>
      <c r="T170" s="9"/>
    </row>
    <row r="171" spans="1:20" ht="15.75" thickBot="1" x14ac:dyDescent="0.3">
      <c r="A171" s="31">
        <v>5150</v>
      </c>
      <c r="B171" s="471" t="s">
        <v>403</v>
      </c>
      <c r="C171" s="544"/>
      <c r="D171" s="545"/>
      <c r="E171" s="546"/>
      <c r="F171" s="49">
        <f>'2. Income &amp; Expenditure Budget'!G177</f>
        <v>0</v>
      </c>
      <c r="G171" s="122"/>
      <c r="H171" s="122"/>
      <c r="I171" s="122"/>
      <c r="J171" s="122"/>
      <c r="K171" s="122"/>
      <c r="L171" s="122"/>
      <c r="M171" s="122"/>
      <c r="N171" s="122"/>
      <c r="O171" s="122"/>
      <c r="P171" s="122"/>
      <c r="Q171" s="122"/>
      <c r="R171" s="122"/>
    </row>
    <row r="172" spans="1:20" s="9" customFormat="1" ht="15.75" thickBot="1" x14ac:dyDescent="0.3">
      <c r="A172" s="31">
        <v>5170</v>
      </c>
      <c r="B172" s="471" t="s">
        <v>404</v>
      </c>
      <c r="C172" s="544"/>
      <c r="D172" s="545"/>
      <c r="E172" s="546"/>
      <c r="F172" s="49">
        <f>'2. Income &amp; Expenditure Budget'!G178</f>
        <v>0</v>
      </c>
      <c r="G172" s="122"/>
      <c r="H172" s="122"/>
      <c r="I172" s="122"/>
      <c r="J172" s="122"/>
      <c r="K172" s="122"/>
      <c r="L172" s="122"/>
      <c r="M172" s="122"/>
      <c r="N172" s="122"/>
      <c r="O172" s="122"/>
      <c r="P172" s="122"/>
      <c r="Q172" s="122"/>
      <c r="R172" s="122"/>
      <c r="S172"/>
      <c r="T172"/>
    </row>
    <row r="173" spans="1:20" ht="15.75" thickBot="1" x14ac:dyDescent="0.3">
      <c r="A173" s="31">
        <v>5175</v>
      </c>
      <c r="B173" s="547" t="s">
        <v>313</v>
      </c>
      <c r="C173" s="544"/>
      <c r="D173" s="545"/>
      <c r="E173" s="546"/>
      <c r="F173" s="49">
        <f>'2. Income &amp; Expenditure Budget'!G179</f>
        <v>0</v>
      </c>
      <c r="G173" s="122"/>
      <c r="H173" s="122"/>
      <c r="I173" s="122"/>
      <c r="J173" s="122"/>
      <c r="K173" s="122"/>
      <c r="L173" s="122"/>
      <c r="M173" s="122"/>
      <c r="N173" s="122"/>
      <c r="O173" s="122"/>
      <c r="P173" s="122"/>
      <c r="Q173" s="122"/>
      <c r="R173" s="122"/>
      <c r="S173" s="9"/>
      <c r="T173" s="9"/>
    </row>
    <row r="174" spans="1:20" ht="15.75" thickBot="1" x14ac:dyDescent="0.3">
      <c r="A174" s="31">
        <v>5310</v>
      </c>
      <c r="B174" s="471" t="s">
        <v>405</v>
      </c>
      <c r="C174" s="544"/>
      <c r="D174" s="545"/>
      <c r="E174" s="546"/>
      <c r="F174" s="49">
        <f>'2. Income &amp; Expenditure Budget'!G180</f>
        <v>0</v>
      </c>
      <c r="G174" s="122"/>
      <c r="H174" s="122"/>
      <c r="I174" s="122"/>
      <c r="J174" s="122"/>
      <c r="K174" s="122"/>
      <c r="L174" s="122"/>
      <c r="M174" s="122"/>
      <c r="N174" s="122"/>
      <c r="O174" s="122"/>
      <c r="P174" s="122"/>
      <c r="Q174" s="122"/>
      <c r="R174" s="122"/>
    </row>
    <row r="175" spans="1:20" ht="15.75" thickBot="1" x14ac:dyDescent="0.3">
      <c r="A175" s="31">
        <v>5315</v>
      </c>
      <c r="B175" s="548" t="s">
        <v>171</v>
      </c>
      <c r="C175" s="544"/>
      <c r="D175" s="545"/>
      <c r="E175" s="546"/>
      <c r="F175" s="49">
        <f>'2. Income &amp; Expenditure Budget'!G181</f>
        <v>0</v>
      </c>
      <c r="G175" s="158"/>
      <c r="H175" s="158"/>
      <c r="I175" s="158"/>
      <c r="J175" s="158"/>
      <c r="K175" s="158"/>
      <c r="L175" s="158"/>
      <c r="M175" s="158"/>
      <c r="N175" s="158"/>
      <c r="O175" s="158"/>
      <c r="P175" s="158"/>
      <c r="Q175" s="158"/>
      <c r="R175" s="158"/>
    </row>
    <row r="176" spans="1:20" ht="15.75" thickBot="1" x14ac:dyDescent="0.3">
      <c r="A176" s="31">
        <v>5316</v>
      </c>
      <c r="B176" s="548" t="s">
        <v>253</v>
      </c>
      <c r="C176" s="544"/>
      <c r="D176" s="545"/>
      <c r="E176" s="546"/>
      <c r="F176" s="49">
        <f>'2. Income &amp; Expenditure Budget'!G182</f>
        <v>0</v>
      </c>
      <c r="G176" s="122"/>
      <c r="H176" s="122"/>
      <c r="I176" s="122"/>
      <c r="J176" s="122"/>
      <c r="K176" s="122"/>
      <c r="L176" s="122"/>
      <c r="M176" s="122"/>
      <c r="N176" s="122"/>
      <c r="O176" s="122"/>
      <c r="P176" s="122"/>
      <c r="Q176" s="122"/>
      <c r="R176" s="122"/>
    </row>
    <row r="177" spans="1:20" ht="15.75" thickBot="1" x14ac:dyDescent="0.3">
      <c r="A177" s="30">
        <v>5350</v>
      </c>
      <c r="B177" s="68" t="s">
        <v>11</v>
      </c>
      <c r="C177" s="544"/>
      <c r="D177" s="545"/>
      <c r="E177" s="546"/>
      <c r="F177" s="49">
        <f>'2. Income &amp; Expenditure Budget'!G183</f>
        <v>0</v>
      </c>
      <c r="G177" s="122"/>
      <c r="H177" s="122"/>
      <c r="I177" s="122"/>
      <c r="J177" s="122"/>
      <c r="K177" s="122"/>
      <c r="L177" s="122"/>
      <c r="M177" s="122"/>
      <c r="N177" s="122"/>
      <c r="O177" s="122"/>
      <c r="P177" s="122"/>
      <c r="Q177" s="122"/>
      <c r="R177" s="122"/>
    </row>
    <row r="178" spans="1:20" ht="15.75" thickBot="1" x14ac:dyDescent="0.3">
      <c r="A178" s="30">
        <v>5400</v>
      </c>
      <c r="B178" s="68" t="s">
        <v>314</v>
      </c>
      <c r="C178" s="544"/>
      <c r="D178" s="545"/>
      <c r="E178" s="546"/>
      <c r="F178" s="49">
        <f>'2. Income &amp; Expenditure Budget'!G184</f>
        <v>0</v>
      </c>
      <c r="G178" s="122"/>
      <c r="H178" s="122"/>
      <c r="I178" s="122"/>
      <c r="J178" s="122"/>
      <c r="K178" s="122"/>
      <c r="L178" s="122"/>
      <c r="M178" s="122"/>
      <c r="N178" s="122"/>
      <c r="O178" s="122"/>
      <c r="P178" s="122"/>
      <c r="Q178" s="122"/>
      <c r="R178" s="122"/>
    </row>
    <row r="179" spans="1:20" ht="15.75" thickBot="1" x14ac:dyDescent="0.3">
      <c r="A179" s="30">
        <v>5450</v>
      </c>
      <c r="B179" s="437" t="s">
        <v>406</v>
      </c>
      <c r="C179" s="544"/>
      <c r="D179" s="545"/>
      <c r="E179" s="546"/>
      <c r="F179" s="49">
        <f>'2. Income &amp; Expenditure Budget'!G185</f>
        <v>0</v>
      </c>
      <c r="G179" s="122"/>
      <c r="H179" s="122"/>
      <c r="I179" s="122"/>
      <c r="J179" s="122"/>
      <c r="K179" s="122"/>
      <c r="L179" s="122"/>
      <c r="M179" s="122"/>
      <c r="N179" s="122"/>
      <c r="O179" s="122"/>
      <c r="P179" s="122"/>
      <c r="Q179" s="122"/>
      <c r="R179" s="122"/>
    </row>
    <row r="180" spans="1:20" ht="15.75" thickBot="1" x14ac:dyDescent="0.3">
      <c r="A180" s="30">
        <v>5510</v>
      </c>
      <c r="B180" s="68" t="s">
        <v>219</v>
      </c>
      <c r="C180" s="544"/>
      <c r="D180" s="545"/>
      <c r="E180" s="546"/>
      <c r="F180" s="49">
        <f>'2. Income &amp; Expenditure Budget'!G186</f>
        <v>0</v>
      </c>
      <c r="G180" s="122"/>
      <c r="H180" s="122"/>
      <c r="I180" s="122"/>
      <c r="J180" s="122"/>
      <c r="K180" s="122"/>
      <c r="L180" s="122"/>
      <c r="M180" s="122"/>
      <c r="N180" s="122"/>
      <c r="O180" s="122"/>
      <c r="P180" s="122"/>
      <c r="Q180" s="122"/>
      <c r="R180" s="122"/>
    </row>
    <row r="181" spans="1:20" ht="15.75" thickBot="1" x14ac:dyDescent="0.3">
      <c r="A181" s="30">
        <v>5550</v>
      </c>
      <c r="B181" s="68" t="s">
        <v>220</v>
      </c>
      <c r="C181" s="544"/>
      <c r="D181" s="545"/>
      <c r="E181" s="546"/>
      <c r="F181" s="49">
        <f>'2. Income &amp; Expenditure Budget'!G187</f>
        <v>0</v>
      </c>
      <c r="G181" s="122"/>
      <c r="H181" s="122"/>
      <c r="I181" s="122"/>
      <c r="J181" s="122"/>
      <c r="K181" s="122"/>
      <c r="L181" s="122"/>
      <c r="M181" s="122"/>
      <c r="N181" s="122"/>
      <c r="O181" s="122"/>
      <c r="P181" s="122"/>
      <c r="Q181" s="122"/>
      <c r="R181" s="122"/>
    </row>
    <row r="182" spans="1:20" s="9" customFormat="1" ht="15.75" thickBot="1" x14ac:dyDescent="0.3">
      <c r="A182" s="30">
        <v>5551</v>
      </c>
      <c r="B182" s="68" t="s">
        <v>326</v>
      </c>
      <c r="C182" s="544"/>
      <c r="D182" s="545"/>
      <c r="E182" s="546"/>
      <c r="F182" s="49">
        <f>'2. Income &amp; Expenditure Budget'!G188</f>
        <v>0</v>
      </c>
      <c r="G182" s="122"/>
      <c r="H182" s="122"/>
      <c r="I182" s="122"/>
      <c r="J182" s="122"/>
      <c r="K182" s="122"/>
      <c r="L182" s="122"/>
      <c r="M182" s="122"/>
      <c r="N182" s="122"/>
      <c r="O182" s="122"/>
      <c r="P182" s="122"/>
      <c r="Q182" s="122"/>
      <c r="R182" s="122"/>
      <c r="S182"/>
      <c r="T182"/>
    </row>
    <row r="183" spans="1:20" ht="15.75" thickBot="1" x14ac:dyDescent="0.3">
      <c r="A183" s="30">
        <v>5552</v>
      </c>
      <c r="B183" s="68" t="s">
        <v>267</v>
      </c>
      <c r="C183" s="544"/>
      <c r="D183" s="545"/>
      <c r="E183" s="546"/>
      <c r="F183" s="49">
        <f>'2. Income &amp; Expenditure Budget'!G189</f>
        <v>0</v>
      </c>
      <c r="G183" s="122"/>
      <c r="H183" s="122"/>
      <c r="I183" s="122"/>
      <c r="J183" s="122"/>
      <c r="K183" s="122"/>
      <c r="L183" s="122"/>
      <c r="M183" s="122"/>
      <c r="N183" s="122"/>
      <c r="O183" s="122"/>
      <c r="P183" s="122"/>
      <c r="Q183" s="122"/>
      <c r="R183" s="122"/>
      <c r="S183" s="9"/>
      <c r="T183" s="9"/>
    </row>
    <row r="184" spans="1:20" s="9" customFormat="1" ht="15.75" thickBot="1" x14ac:dyDescent="0.3">
      <c r="A184" s="30">
        <v>5610</v>
      </c>
      <c r="B184" s="68" t="s">
        <v>315</v>
      </c>
      <c r="C184" s="544"/>
      <c r="D184" s="545"/>
      <c r="E184" s="546"/>
      <c r="F184" s="49">
        <f>'2. Income &amp; Expenditure Budget'!G190</f>
        <v>0</v>
      </c>
      <c r="G184" s="122"/>
      <c r="H184" s="122"/>
      <c r="I184" s="122"/>
      <c r="J184" s="122"/>
      <c r="K184" s="122"/>
      <c r="L184" s="122"/>
      <c r="M184" s="122"/>
      <c r="N184" s="122"/>
      <c r="O184" s="122"/>
      <c r="P184" s="122"/>
      <c r="Q184" s="122"/>
      <c r="R184" s="122"/>
      <c r="S184"/>
      <c r="T184"/>
    </row>
    <row r="185" spans="1:20" ht="15.75" thickBot="1" x14ac:dyDescent="0.3">
      <c r="A185" s="30">
        <v>5611</v>
      </c>
      <c r="B185" s="68" t="s">
        <v>316</v>
      </c>
      <c r="C185" s="544"/>
      <c r="D185" s="545"/>
      <c r="E185" s="546"/>
      <c r="F185" s="49">
        <f>'2. Income &amp; Expenditure Budget'!G191</f>
        <v>0</v>
      </c>
      <c r="G185" s="122"/>
      <c r="H185" s="122"/>
      <c r="I185" s="122"/>
      <c r="J185" s="122"/>
      <c r="K185" s="122"/>
      <c r="L185" s="122"/>
      <c r="M185" s="122"/>
      <c r="N185" s="122"/>
      <c r="O185" s="122"/>
      <c r="P185" s="122"/>
      <c r="Q185" s="122"/>
      <c r="R185" s="122"/>
      <c r="S185" s="9"/>
      <c r="T185" s="9"/>
    </row>
    <row r="186" spans="1:20" ht="15.75" thickBot="1" x14ac:dyDescent="0.3">
      <c r="A186" s="30">
        <v>5700</v>
      </c>
      <c r="B186" s="68" t="s">
        <v>221</v>
      </c>
      <c r="C186" s="544"/>
      <c r="D186" s="545"/>
      <c r="E186" s="546"/>
      <c r="F186" s="49">
        <f>'2. Income &amp; Expenditure Budget'!G192</f>
        <v>0</v>
      </c>
      <c r="G186" s="122"/>
      <c r="H186" s="122"/>
      <c r="I186" s="122"/>
      <c r="J186" s="122"/>
      <c r="K186" s="122"/>
      <c r="L186" s="122"/>
      <c r="M186" s="122"/>
      <c r="N186" s="122"/>
      <c r="O186" s="122"/>
      <c r="P186" s="122"/>
      <c r="Q186" s="122"/>
      <c r="R186" s="122"/>
    </row>
    <row r="187" spans="1:20" ht="15.75" thickBot="1" x14ac:dyDescent="0.3">
      <c r="A187" s="32">
        <v>5710</v>
      </c>
      <c r="B187" s="470" t="s">
        <v>347</v>
      </c>
      <c r="C187" s="560"/>
      <c r="D187" s="554"/>
      <c r="E187" s="555"/>
      <c r="F187" s="49">
        <f>'2. Income &amp; Expenditure Budget'!G193</f>
        <v>0</v>
      </c>
      <c r="G187" s="122"/>
      <c r="H187" s="122"/>
      <c r="I187" s="122"/>
      <c r="J187" s="122"/>
      <c r="K187" s="122"/>
      <c r="L187" s="122"/>
      <c r="M187" s="122"/>
      <c r="N187" s="122"/>
      <c r="O187" s="122"/>
      <c r="P187" s="122"/>
      <c r="Q187" s="122"/>
      <c r="R187" s="122"/>
    </row>
    <row r="188" spans="1:20" ht="15.75" thickBot="1" x14ac:dyDescent="0.3">
      <c r="A188" s="32">
        <v>5800</v>
      </c>
      <c r="B188" s="129" t="s">
        <v>222</v>
      </c>
      <c r="C188" s="560"/>
      <c r="D188" s="554"/>
      <c r="E188" s="555"/>
      <c r="F188" s="49">
        <f>'2. Income &amp; Expenditure Budget'!G194</f>
        <v>0</v>
      </c>
      <c r="G188" s="122"/>
      <c r="H188" s="122"/>
      <c r="I188" s="122"/>
      <c r="J188" s="122"/>
      <c r="K188" s="122"/>
      <c r="L188" s="122"/>
      <c r="M188" s="122"/>
      <c r="N188" s="122"/>
      <c r="O188" s="122"/>
      <c r="P188" s="122"/>
      <c r="Q188" s="122"/>
      <c r="R188" s="122"/>
    </row>
    <row r="189" spans="1:20" ht="15.75" thickBot="1" x14ac:dyDescent="0.3">
      <c r="A189" s="30">
        <v>5801</v>
      </c>
      <c r="B189" s="68" t="s">
        <v>254</v>
      </c>
      <c r="C189" s="544"/>
      <c r="D189" s="545"/>
      <c r="E189" s="546"/>
      <c r="F189" s="49">
        <f>'2. Income &amp; Expenditure Budget'!G195</f>
        <v>0</v>
      </c>
      <c r="G189" s="122"/>
      <c r="H189" s="122"/>
      <c r="I189" s="122"/>
      <c r="J189" s="122"/>
      <c r="K189" s="122"/>
      <c r="L189" s="122"/>
      <c r="M189" s="122"/>
      <c r="N189" s="122"/>
      <c r="O189" s="122"/>
      <c r="P189" s="122"/>
      <c r="Q189" s="122"/>
      <c r="R189" s="122"/>
    </row>
    <row r="190" spans="1:20" ht="15.75" thickBot="1" x14ac:dyDescent="0.3">
      <c r="A190" s="30">
        <v>5802</v>
      </c>
      <c r="B190" s="68" t="s">
        <v>255</v>
      </c>
      <c r="C190" s="544"/>
      <c r="D190" s="545"/>
      <c r="E190" s="546"/>
      <c r="F190" s="49">
        <f>'2. Income &amp; Expenditure Budget'!G196</f>
        <v>16000</v>
      </c>
      <c r="G190" s="122"/>
      <c r="H190" s="122"/>
      <c r="I190" s="122"/>
      <c r="J190" s="122"/>
      <c r="K190" s="122"/>
      <c r="L190" s="122"/>
      <c r="M190" s="122"/>
      <c r="N190" s="122"/>
      <c r="O190" s="122"/>
      <c r="P190" s="122"/>
      <c r="Q190" s="122"/>
      <c r="R190" s="122"/>
    </row>
    <row r="191" spans="1:20" ht="15.75" thickBot="1" x14ac:dyDescent="0.3">
      <c r="A191" s="30">
        <v>5803</v>
      </c>
      <c r="B191" s="437" t="s">
        <v>407</v>
      </c>
      <c r="C191" s="544"/>
      <c r="D191" s="545"/>
      <c r="E191" s="546"/>
      <c r="F191" s="49">
        <f>'2. Income &amp; Expenditure Budget'!G197</f>
        <v>21000</v>
      </c>
      <c r="G191" s="122"/>
      <c r="H191" s="122"/>
      <c r="I191" s="122"/>
      <c r="J191" s="122"/>
      <c r="K191" s="122"/>
      <c r="L191" s="122"/>
      <c r="M191" s="122"/>
      <c r="N191" s="122"/>
      <c r="O191" s="122"/>
      <c r="P191" s="122"/>
      <c r="Q191" s="122"/>
      <c r="R191" s="122"/>
    </row>
    <row r="192" spans="1:20" ht="15.75" thickBot="1" x14ac:dyDescent="0.3">
      <c r="A192" s="30">
        <v>5804</v>
      </c>
      <c r="B192" s="68" t="s">
        <v>256</v>
      </c>
      <c r="C192" s="544"/>
      <c r="D192" s="545"/>
      <c r="E192" s="546"/>
      <c r="F192" s="49">
        <f>'2. Income &amp; Expenditure Budget'!G198</f>
        <v>0</v>
      </c>
      <c r="G192" s="122"/>
      <c r="H192" s="122"/>
      <c r="I192" s="122"/>
      <c r="J192" s="122"/>
      <c r="K192" s="122"/>
      <c r="L192" s="122"/>
      <c r="M192" s="122"/>
      <c r="N192" s="122"/>
      <c r="O192" s="122"/>
      <c r="P192" s="122"/>
      <c r="Q192" s="122"/>
      <c r="R192" s="122"/>
    </row>
    <row r="193" spans="1:20" ht="15.75" thickBot="1" x14ac:dyDescent="0.3">
      <c r="A193" s="151">
        <v>5805</v>
      </c>
      <c r="B193" s="543" t="s">
        <v>257</v>
      </c>
      <c r="C193" s="575"/>
      <c r="D193" s="576"/>
      <c r="E193" s="577"/>
      <c r="F193" s="49">
        <f>'2. Income &amp; Expenditure Budget'!G199</f>
        <v>6600</v>
      </c>
      <c r="G193" s="122"/>
      <c r="H193" s="122"/>
      <c r="I193" s="122"/>
      <c r="J193" s="122"/>
      <c r="K193" s="122"/>
      <c r="L193" s="122"/>
      <c r="M193" s="122"/>
      <c r="N193" s="122"/>
      <c r="O193" s="122"/>
      <c r="P193" s="122"/>
      <c r="Q193" s="122"/>
      <c r="R193" s="122"/>
    </row>
    <row r="194" spans="1:20" ht="15.75" thickBot="1" x14ac:dyDescent="0.3">
      <c r="A194" s="47" t="s">
        <v>62</v>
      </c>
      <c r="B194" s="496"/>
      <c r="C194" s="496"/>
      <c r="D194" s="496"/>
      <c r="E194" s="496"/>
      <c r="F194" s="155">
        <f>SUM(F164:F193)</f>
        <v>43600</v>
      </c>
      <c r="G194" s="155">
        <f t="shared" ref="G194:R194" si="7">SUM(G164:G193)</f>
        <v>0</v>
      </c>
      <c r="H194" s="155">
        <f t="shared" si="7"/>
        <v>0</v>
      </c>
      <c r="I194" s="155">
        <f t="shared" si="7"/>
        <v>0</v>
      </c>
      <c r="J194" s="155">
        <f t="shared" si="7"/>
        <v>0</v>
      </c>
      <c r="K194" s="155">
        <f t="shared" si="7"/>
        <v>0</v>
      </c>
      <c r="L194" s="155">
        <f t="shared" si="7"/>
        <v>0</v>
      </c>
      <c r="M194" s="155">
        <f t="shared" si="7"/>
        <v>0</v>
      </c>
      <c r="N194" s="155">
        <f t="shared" si="7"/>
        <v>0</v>
      </c>
      <c r="O194" s="155">
        <f t="shared" si="7"/>
        <v>0</v>
      </c>
      <c r="P194" s="155">
        <f t="shared" si="7"/>
        <v>0</v>
      </c>
      <c r="Q194" s="155">
        <f t="shared" si="7"/>
        <v>0</v>
      </c>
      <c r="R194" s="155">
        <f t="shared" si="7"/>
        <v>0</v>
      </c>
    </row>
    <row r="195" spans="1:20" ht="15.75" thickBot="1" x14ac:dyDescent="0.3">
      <c r="A195" s="33"/>
      <c r="B195" s="422" t="s">
        <v>38</v>
      </c>
      <c r="C195" s="73"/>
      <c r="D195" s="280"/>
      <c r="E195" s="280"/>
      <c r="F195" s="162"/>
      <c r="G195" s="122"/>
      <c r="H195" s="122"/>
      <c r="I195" s="122"/>
      <c r="J195" s="122"/>
      <c r="K195" s="122"/>
      <c r="L195" s="122"/>
      <c r="M195" s="122"/>
      <c r="N195" s="122"/>
      <c r="O195" s="122"/>
      <c r="P195" s="122"/>
      <c r="Q195" s="122"/>
      <c r="R195" s="122"/>
    </row>
    <row r="196" spans="1:20" ht="15.75" thickBot="1" x14ac:dyDescent="0.3">
      <c r="A196" s="47" t="s">
        <v>57</v>
      </c>
      <c r="B196" s="496"/>
      <c r="C196" s="496"/>
      <c r="D196" s="496"/>
      <c r="E196" s="496"/>
      <c r="F196" s="155">
        <f>'2. Income &amp; Expenditure Budget'!G202</f>
        <v>0</v>
      </c>
      <c r="G196" s="153"/>
      <c r="H196" s="153"/>
      <c r="I196" s="153"/>
      <c r="J196" s="153"/>
      <c r="K196" s="153"/>
      <c r="L196" s="153"/>
      <c r="M196" s="153"/>
      <c r="N196" s="153"/>
      <c r="O196" s="153"/>
      <c r="P196" s="153"/>
      <c r="Q196" s="153"/>
      <c r="R196" s="153"/>
    </row>
    <row r="197" spans="1:20" ht="15.75" thickBot="1" x14ac:dyDescent="0.3">
      <c r="A197" s="30">
        <v>6010</v>
      </c>
      <c r="B197" s="450" t="s">
        <v>408</v>
      </c>
      <c r="C197" s="544"/>
      <c r="D197" s="545"/>
      <c r="E197" s="546"/>
      <c r="F197" s="49">
        <f>'2. Income &amp; Expenditure Budget'!G203</f>
        <v>0</v>
      </c>
      <c r="G197" s="122"/>
      <c r="H197" s="122"/>
      <c r="I197" s="122"/>
      <c r="J197" s="122"/>
      <c r="K197" s="122"/>
      <c r="L197" s="122"/>
      <c r="M197" s="122"/>
      <c r="N197" s="122"/>
      <c r="O197" s="122"/>
      <c r="P197" s="122"/>
      <c r="Q197" s="122"/>
      <c r="R197" s="122"/>
    </row>
    <row r="198" spans="1:20" ht="15.75" thickBot="1" x14ac:dyDescent="0.3">
      <c r="A198" s="30">
        <v>6011</v>
      </c>
      <c r="B198" s="68" t="s">
        <v>258</v>
      </c>
      <c r="C198" s="544"/>
      <c r="D198" s="545"/>
      <c r="E198" s="546"/>
      <c r="F198" s="49">
        <f>'2. Income &amp; Expenditure Budget'!G204</f>
        <v>0</v>
      </c>
      <c r="G198" s="122"/>
      <c r="H198" s="122"/>
      <c r="I198" s="122"/>
      <c r="J198" s="122"/>
      <c r="K198" s="122"/>
      <c r="L198" s="122"/>
      <c r="M198" s="122"/>
      <c r="N198" s="122"/>
      <c r="O198" s="122"/>
      <c r="P198" s="122"/>
      <c r="Q198" s="122"/>
      <c r="R198" s="122"/>
    </row>
    <row r="199" spans="1:20" s="9" customFormat="1" ht="15.75" thickBot="1" x14ac:dyDescent="0.3">
      <c r="A199" s="30">
        <v>6050</v>
      </c>
      <c r="B199" s="68" t="s">
        <v>98</v>
      </c>
      <c r="C199" s="544"/>
      <c r="D199" s="545"/>
      <c r="E199" s="546"/>
      <c r="F199" s="49">
        <f>'2. Income &amp; Expenditure Budget'!G205</f>
        <v>0</v>
      </c>
      <c r="G199" s="122"/>
      <c r="H199" s="122"/>
      <c r="I199" s="122"/>
      <c r="J199" s="122"/>
      <c r="K199" s="122"/>
      <c r="L199" s="122"/>
      <c r="M199" s="122"/>
      <c r="N199" s="122"/>
      <c r="O199" s="122"/>
      <c r="P199" s="122"/>
      <c r="Q199" s="122"/>
      <c r="R199" s="122"/>
      <c r="S199"/>
      <c r="T199"/>
    </row>
    <row r="200" spans="1:20" ht="15.75" thickBot="1" x14ac:dyDescent="0.3">
      <c r="A200" s="30">
        <v>6070</v>
      </c>
      <c r="B200" s="68" t="s">
        <v>317</v>
      </c>
      <c r="C200" s="544"/>
      <c r="D200" s="545"/>
      <c r="E200" s="546"/>
      <c r="F200" s="49">
        <f>'2. Income &amp; Expenditure Budget'!G206</f>
        <v>0</v>
      </c>
      <c r="G200" s="122"/>
      <c r="H200" s="122"/>
      <c r="I200" s="122"/>
      <c r="J200" s="122"/>
      <c r="K200" s="122"/>
      <c r="L200" s="122"/>
      <c r="M200" s="122"/>
      <c r="N200" s="122"/>
      <c r="O200" s="122"/>
      <c r="P200" s="122"/>
      <c r="Q200" s="122"/>
      <c r="R200" s="122"/>
      <c r="S200" s="9"/>
      <c r="T200" s="9"/>
    </row>
    <row r="201" spans="1:20" ht="15.75" thickBot="1" x14ac:dyDescent="0.3">
      <c r="A201" s="31">
        <v>6100</v>
      </c>
      <c r="B201" s="547" t="s">
        <v>223</v>
      </c>
      <c r="C201" s="544"/>
      <c r="D201" s="545"/>
      <c r="E201" s="546"/>
      <c r="F201" s="49">
        <f>'2. Income &amp; Expenditure Budget'!G207</f>
        <v>0</v>
      </c>
      <c r="G201" s="122"/>
      <c r="H201" s="122"/>
      <c r="I201" s="122"/>
      <c r="J201" s="122"/>
      <c r="K201" s="122"/>
      <c r="L201" s="122"/>
      <c r="M201" s="122"/>
      <c r="N201" s="122"/>
      <c r="O201" s="122"/>
      <c r="P201" s="122"/>
      <c r="Q201" s="122"/>
      <c r="R201" s="122"/>
    </row>
    <row r="202" spans="1:20" ht="15.75" thickBot="1" x14ac:dyDescent="0.3">
      <c r="A202" s="31">
        <v>6150</v>
      </c>
      <c r="B202" s="547" t="s">
        <v>224</v>
      </c>
      <c r="C202" s="544"/>
      <c r="D202" s="545"/>
      <c r="E202" s="546"/>
      <c r="F202" s="49">
        <f>'2. Income &amp; Expenditure Budget'!G208</f>
        <v>0</v>
      </c>
      <c r="G202" s="122"/>
      <c r="H202" s="122"/>
      <c r="I202" s="122"/>
      <c r="J202" s="122"/>
      <c r="K202" s="122"/>
      <c r="L202" s="122"/>
      <c r="M202" s="122"/>
      <c r="N202" s="122"/>
      <c r="O202" s="122"/>
      <c r="P202" s="122"/>
      <c r="Q202" s="122"/>
      <c r="R202" s="122"/>
    </row>
    <row r="203" spans="1:20" ht="15.75" thickBot="1" x14ac:dyDescent="0.3">
      <c r="A203" s="31">
        <v>6210</v>
      </c>
      <c r="B203" s="547" t="s">
        <v>225</v>
      </c>
      <c r="C203" s="544"/>
      <c r="D203" s="545"/>
      <c r="E203" s="546"/>
      <c r="F203" s="49">
        <f>'2. Income &amp; Expenditure Budget'!G209</f>
        <v>0</v>
      </c>
      <c r="G203" s="122"/>
      <c r="H203" s="122"/>
      <c r="I203" s="122"/>
      <c r="J203" s="122"/>
      <c r="K203" s="122"/>
      <c r="L203" s="122"/>
      <c r="M203" s="122"/>
      <c r="N203" s="122"/>
      <c r="O203" s="122"/>
      <c r="P203" s="122"/>
      <c r="Q203" s="122"/>
      <c r="R203" s="122"/>
    </row>
    <row r="204" spans="1:20" ht="15.75" thickBot="1" x14ac:dyDescent="0.3">
      <c r="A204" s="31">
        <v>6250</v>
      </c>
      <c r="B204" s="547" t="s">
        <v>226</v>
      </c>
      <c r="C204" s="544"/>
      <c r="D204" s="545"/>
      <c r="E204" s="546"/>
      <c r="F204" s="49">
        <f>'2. Income &amp; Expenditure Budget'!G210</f>
        <v>0</v>
      </c>
      <c r="G204" s="122"/>
      <c r="H204" s="122"/>
      <c r="I204" s="122"/>
      <c r="J204" s="122"/>
      <c r="K204" s="122"/>
      <c r="L204" s="122"/>
      <c r="M204" s="122"/>
      <c r="N204" s="122"/>
      <c r="O204" s="122"/>
      <c r="P204" s="122"/>
      <c r="Q204" s="122"/>
      <c r="R204" s="122"/>
    </row>
    <row r="205" spans="1:20" ht="15.75" thickBot="1" x14ac:dyDescent="0.3">
      <c r="A205" s="31">
        <v>6300</v>
      </c>
      <c r="B205" s="547" t="s">
        <v>227</v>
      </c>
      <c r="C205" s="544"/>
      <c r="D205" s="545"/>
      <c r="E205" s="546"/>
      <c r="F205" s="49">
        <f>'2. Income &amp; Expenditure Budget'!G211</f>
        <v>0</v>
      </c>
      <c r="G205" s="122"/>
      <c r="H205" s="122"/>
      <c r="I205" s="122"/>
      <c r="J205" s="122"/>
      <c r="K205" s="122"/>
      <c r="L205" s="122"/>
      <c r="M205" s="122"/>
      <c r="N205" s="122"/>
      <c r="O205" s="122"/>
      <c r="P205" s="122"/>
      <c r="Q205" s="122"/>
      <c r="R205" s="122"/>
    </row>
    <row r="206" spans="1:20" ht="15.75" thickBot="1" x14ac:dyDescent="0.3">
      <c r="A206" s="31">
        <v>6305</v>
      </c>
      <c r="B206" s="548" t="s">
        <v>43</v>
      </c>
      <c r="C206" s="544"/>
      <c r="D206" s="544"/>
      <c r="E206" s="549"/>
      <c r="F206" s="49">
        <f>'2. Income &amp; Expenditure Budget'!G212</f>
        <v>0</v>
      </c>
      <c r="G206" s="158"/>
      <c r="H206" s="125"/>
      <c r="I206" s="125"/>
      <c r="J206" s="125"/>
      <c r="K206" s="125"/>
      <c r="L206" s="125"/>
      <c r="M206" s="125"/>
      <c r="N206" s="125"/>
      <c r="O206" s="125"/>
      <c r="P206" s="125"/>
      <c r="Q206" s="125"/>
      <c r="R206" s="125"/>
    </row>
    <row r="207" spans="1:20" ht="15.75" thickBot="1" x14ac:dyDescent="0.3">
      <c r="A207" s="31">
        <v>6350</v>
      </c>
      <c r="B207" s="547" t="s">
        <v>228</v>
      </c>
      <c r="C207" s="544"/>
      <c r="D207" s="544"/>
      <c r="E207" s="549"/>
      <c r="F207" s="49">
        <f>'2. Income &amp; Expenditure Budget'!G213</f>
        <v>0</v>
      </c>
      <c r="G207" s="122"/>
      <c r="H207" s="122"/>
      <c r="I207" s="122"/>
      <c r="J207" s="122"/>
      <c r="K207" s="122"/>
      <c r="L207" s="122"/>
      <c r="M207" s="122"/>
      <c r="N207" s="122"/>
      <c r="O207" s="122"/>
      <c r="P207" s="122"/>
      <c r="Q207" s="122"/>
      <c r="R207" s="122"/>
    </row>
    <row r="208" spans="1:20" ht="15.75" thickBot="1" x14ac:dyDescent="0.3">
      <c r="A208" s="31">
        <v>6355</v>
      </c>
      <c r="B208" s="547" t="s">
        <v>318</v>
      </c>
      <c r="C208" s="544"/>
      <c r="D208" s="544"/>
      <c r="E208" s="549"/>
      <c r="F208" s="49">
        <f>'2. Income &amp; Expenditure Budget'!G214</f>
        <v>0</v>
      </c>
      <c r="G208" s="122"/>
      <c r="H208" s="122"/>
      <c r="I208" s="122"/>
      <c r="J208" s="122"/>
      <c r="K208" s="122"/>
      <c r="L208" s="122"/>
      <c r="M208" s="122"/>
      <c r="N208" s="122"/>
      <c r="O208" s="122"/>
      <c r="P208" s="122"/>
      <c r="Q208" s="122"/>
      <c r="R208" s="122"/>
    </row>
    <row r="209" spans="1:20" ht="15.75" thickBot="1" x14ac:dyDescent="0.3">
      <c r="A209" s="31">
        <v>6400</v>
      </c>
      <c r="B209" s="547" t="s">
        <v>229</v>
      </c>
      <c r="C209" s="544"/>
      <c r="D209" s="544"/>
      <c r="E209" s="549"/>
      <c r="F209" s="49">
        <f>'2. Income &amp; Expenditure Budget'!G215</f>
        <v>0</v>
      </c>
      <c r="G209" s="122"/>
      <c r="H209" s="122"/>
      <c r="I209" s="122"/>
      <c r="J209" s="122"/>
      <c r="K209" s="122"/>
      <c r="L209" s="122"/>
      <c r="M209" s="122"/>
      <c r="N209" s="122"/>
      <c r="O209" s="122"/>
      <c r="P209" s="122"/>
      <c r="Q209" s="122"/>
      <c r="R209" s="122"/>
    </row>
    <row r="210" spans="1:20" ht="15.75" thickBot="1" x14ac:dyDescent="0.3">
      <c r="A210" s="31">
        <v>6450</v>
      </c>
      <c r="B210" s="547" t="s">
        <v>230</v>
      </c>
      <c r="C210" s="544"/>
      <c r="D210" s="544"/>
      <c r="E210" s="549"/>
      <c r="F210" s="49">
        <f>'2. Income &amp; Expenditure Budget'!G216</f>
        <v>0</v>
      </c>
      <c r="G210" s="122"/>
      <c r="H210" s="122"/>
      <c r="I210" s="122"/>
      <c r="J210" s="122"/>
      <c r="K210" s="122"/>
      <c r="L210" s="122"/>
      <c r="M210" s="122"/>
      <c r="N210" s="122"/>
      <c r="O210" s="122"/>
      <c r="P210" s="122"/>
      <c r="Q210" s="122"/>
      <c r="R210" s="122"/>
    </row>
    <row r="211" spans="1:20" ht="15.75" thickBot="1" x14ac:dyDescent="0.3">
      <c r="A211" s="31">
        <v>6500</v>
      </c>
      <c r="B211" s="547" t="s">
        <v>231</v>
      </c>
      <c r="C211" s="544"/>
      <c r="D211" s="544"/>
      <c r="E211" s="549"/>
      <c r="F211" s="49">
        <f>'2. Income &amp; Expenditure Budget'!G217</f>
        <v>0</v>
      </c>
      <c r="G211" s="122"/>
      <c r="H211" s="122"/>
      <c r="I211" s="122"/>
      <c r="J211" s="122"/>
      <c r="K211" s="122"/>
      <c r="L211" s="122"/>
      <c r="M211" s="122"/>
      <c r="N211" s="122"/>
      <c r="O211" s="122"/>
      <c r="P211" s="122"/>
      <c r="Q211" s="122"/>
      <c r="R211" s="122"/>
    </row>
    <row r="212" spans="1:20" ht="15.75" thickBot="1" x14ac:dyDescent="0.3">
      <c r="A212" s="31">
        <v>6600</v>
      </c>
      <c r="B212" s="547" t="s">
        <v>12</v>
      </c>
      <c r="C212" s="544"/>
      <c r="D212" s="544"/>
      <c r="E212" s="549"/>
      <c r="F212" s="49">
        <f>'2. Income &amp; Expenditure Budget'!G218</f>
        <v>0</v>
      </c>
      <c r="G212" s="122"/>
      <c r="H212" s="122"/>
      <c r="I212" s="122"/>
      <c r="J212" s="122"/>
      <c r="K212" s="122"/>
      <c r="L212" s="122"/>
      <c r="M212" s="122"/>
      <c r="N212" s="122"/>
      <c r="O212" s="122"/>
      <c r="P212" s="122"/>
      <c r="Q212" s="122"/>
      <c r="R212" s="122"/>
    </row>
    <row r="213" spans="1:20" ht="15.75" thickBot="1" x14ac:dyDescent="0.3">
      <c r="A213" s="31">
        <v>6650</v>
      </c>
      <c r="B213" s="547" t="s">
        <v>85</v>
      </c>
      <c r="C213" s="544"/>
      <c r="D213" s="544"/>
      <c r="E213" s="549"/>
      <c r="F213" s="49">
        <f>'2. Income &amp; Expenditure Budget'!G219</f>
        <v>0</v>
      </c>
      <c r="G213" s="122"/>
      <c r="H213" s="122"/>
      <c r="I213" s="122"/>
      <c r="J213" s="122"/>
      <c r="K213" s="122"/>
      <c r="L213" s="122"/>
      <c r="M213" s="122"/>
      <c r="N213" s="122"/>
      <c r="O213" s="122"/>
      <c r="P213" s="122"/>
      <c r="Q213" s="122"/>
      <c r="R213" s="122"/>
    </row>
    <row r="214" spans="1:20" ht="15.75" thickBot="1" x14ac:dyDescent="0.3">
      <c r="A214" s="31">
        <v>6700</v>
      </c>
      <c r="B214" s="471" t="s">
        <v>409</v>
      </c>
      <c r="C214" s="544"/>
      <c r="D214" s="544"/>
      <c r="E214" s="549"/>
      <c r="F214" s="49">
        <f>'2. Income &amp; Expenditure Budget'!G220</f>
        <v>0</v>
      </c>
      <c r="G214" s="122"/>
      <c r="H214" s="122"/>
      <c r="I214" s="122"/>
      <c r="J214" s="122"/>
      <c r="K214" s="122"/>
      <c r="L214" s="122"/>
      <c r="M214" s="122"/>
      <c r="N214" s="122"/>
      <c r="O214" s="122"/>
      <c r="P214" s="122"/>
      <c r="Q214" s="122"/>
      <c r="R214" s="122"/>
    </row>
    <row r="215" spans="1:20" ht="15.75" thickBot="1" x14ac:dyDescent="0.3">
      <c r="A215" s="31">
        <v>6730</v>
      </c>
      <c r="B215" s="547" t="s">
        <v>68</v>
      </c>
      <c r="C215" s="544"/>
      <c r="D215" s="544"/>
      <c r="E215" s="549"/>
      <c r="F215" s="49">
        <f>'2. Income &amp; Expenditure Budget'!G221</f>
        <v>0</v>
      </c>
      <c r="G215" s="158"/>
      <c r="H215" s="158"/>
      <c r="I215" s="158"/>
      <c r="J215" s="158"/>
      <c r="K215" s="158"/>
      <c r="L215" s="158"/>
      <c r="M215" s="158"/>
      <c r="N215" s="158"/>
      <c r="O215" s="158"/>
      <c r="P215" s="158"/>
      <c r="Q215" s="158"/>
      <c r="R215" s="158"/>
    </row>
    <row r="216" spans="1:20" s="9" customFormat="1" ht="15.75" thickBot="1" x14ac:dyDescent="0.3">
      <c r="A216" s="31">
        <v>6731</v>
      </c>
      <c r="B216" s="547" t="s">
        <v>232</v>
      </c>
      <c r="C216" s="544"/>
      <c r="D216" s="544"/>
      <c r="E216" s="549"/>
      <c r="F216" s="49">
        <f>'2. Income &amp; Expenditure Budget'!G222</f>
        <v>0</v>
      </c>
      <c r="G216" s="159"/>
      <c r="H216" s="159"/>
      <c r="I216" s="159"/>
      <c r="J216" s="159"/>
      <c r="K216" s="159"/>
      <c r="L216" s="159"/>
      <c r="M216" s="159"/>
      <c r="N216" s="159"/>
      <c r="O216" s="159"/>
      <c r="P216" s="159"/>
      <c r="Q216" s="159"/>
      <c r="R216" s="159"/>
      <c r="S216"/>
      <c r="T216"/>
    </row>
    <row r="217" spans="1:20" s="9" customFormat="1" ht="15.75" thickBot="1" x14ac:dyDescent="0.3">
      <c r="A217" s="31">
        <v>6750</v>
      </c>
      <c r="B217" s="547" t="s">
        <v>26</v>
      </c>
      <c r="C217" s="544"/>
      <c r="D217" s="544"/>
      <c r="E217" s="549"/>
      <c r="F217" s="49">
        <f>'2. Income &amp; Expenditure Budget'!G223</f>
        <v>0</v>
      </c>
      <c r="G217" s="122"/>
      <c r="H217" s="122"/>
      <c r="I217" s="122"/>
      <c r="J217" s="122"/>
      <c r="K217" s="122"/>
      <c r="L217" s="122"/>
      <c r="M217" s="122"/>
      <c r="N217" s="122"/>
      <c r="O217" s="122"/>
      <c r="P217" s="122"/>
      <c r="Q217" s="122"/>
      <c r="R217" s="122"/>
    </row>
    <row r="218" spans="1:20" s="9" customFormat="1" ht="15.75" thickBot="1" x14ac:dyDescent="0.3">
      <c r="A218" s="31">
        <v>6755</v>
      </c>
      <c r="B218" s="547" t="s">
        <v>233</v>
      </c>
      <c r="C218" s="544"/>
      <c r="D218" s="544"/>
      <c r="E218" s="549"/>
      <c r="F218" s="49">
        <f>'2. Income &amp; Expenditure Budget'!G224</f>
        <v>0</v>
      </c>
      <c r="G218" s="122"/>
      <c r="H218" s="122"/>
      <c r="I218" s="122"/>
      <c r="J218" s="122"/>
      <c r="K218" s="122"/>
      <c r="L218" s="122"/>
      <c r="M218" s="122"/>
      <c r="N218" s="122"/>
      <c r="O218" s="122"/>
      <c r="P218" s="122"/>
      <c r="Q218" s="122"/>
      <c r="R218" s="122"/>
    </row>
    <row r="219" spans="1:20" s="9" customFormat="1" ht="15.75" thickBot="1" x14ac:dyDescent="0.3">
      <c r="A219" s="31">
        <v>6780</v>
      </c>
      <c r="B219" s="547" t="s">
        <v>13</v>
      </c>
      <c r="C219" s="544"/>
      <c r="D219" s="544"/>
      <c r="E219" s="549"/>
      <c r="F219" s="49">
        <f>'2. Income &amp; Expenditure Budget'!G225</f>
        <v>0</v>
      </c>
      <c r="G219" s="122"/>
      <c r="H219" s="122"/>
      <c r="I219" s="122"/>
      <c r="J219" s="122"/>
      <c r="K219" s="122"/>
      <c r="L219" s="122"/>
      <c r="M219" s="122"/>
      <c r="N219" s="122"/>
      <c r="O219" s="122"/>
      <c r="P219" s="122"/>
      <c r="Q219" s="122"/>
      <c r="R219" s="122"/>
    </row>
    <row r="220" spans="1:20" s="9" customFormat="1" ht="15.75" thickBot="1" x14ac:dyDescent="0.3">
      <c r="A220" s="31">
        <v>6800</v>
      </c>
      <c r="B220" s="547" t="s">
        <v>234</v>
      </c>
      <c r="C220" s="544"/>
      <c r="D220" s="544"/>
      <c r="E220" s="549"/>
      <c r="F220" s="49">
        <f>'2. Income &amp; Expenditure Budget'!G226</f>
        <v>0</v>
      </c>
      <c r="G220" s="122"/>
      <c r="H220" s="122"/>
      <c r="I220" s="122"/>
      <c r="J220" s="122"/>
      <c r="K220" s="122"/>
      <c r="L220" s="122"/>
      <c r="M220" s="122"/>
      <c r="N220" s="122"/>
      <c r="O220" s="122"/>
      <c r="P220" s="122"/>
      <c r="Q220" s="122"/>
      <c r="R220" s="122"/>
    </row>
    <row r="221" spans="1:20" s="9" customFormat="1" ht="15.75" thickBot="1" x14ac:dyDescent="0.3">
      <c r="A221" s="31">
        <v>6830</v>
      </c>
      <c r="B221" s="547" t="s">
        <v>86</v>
      </c>
      <c r="C221" s="544"/>
      <c r="D221" s="544"/>
      <c r="E221" s="549"/>
      <c r="F221" s="49">
        <f>'2. Income &amp; Expenditure Budget'!G227</f>
        <v>0</v>
      </c>
      <c r="G221" s="122"/>
      <c r="H221" s="122"/>
      <c r="I221" s="122"/>
      <c r="J221" s="122"/>
      <c r="K221" s="122"/>
      <c r="L221" s="122"/>
      <c r="M221" s="122"/>
      <c r="N221" s="122"/>
      <c r="O221" s="122"/>
      <c r="P221" s="122"/>
      <c r="Q221" s="122"/>
      <c r="R221" s="122"/>
    </row>
    <row r="222" spans="1:20" s="9" customFormat="1" ht="15.75" thickBot="1" x14ac:dyDescent="0.3">
      <c r="A222" s="31">
        <v>6870</v>
      </c>
      <c r="B222" s="547" t="s">
        <v>319</v>
      </c>
      <c r="C222" s="544"/>
      <c r="D222" s="544"/>
      <c r="E222" s="549"/>
      <c r="F222" s="49">
        <f>'2. Income &amp; Expenditure Budget'!G228</f>
        <v>0</v>
      </c>
      <c r="G222" s="122"/>
      <c r="H222" s="122"/>
      <c r="I222" s="122"/>
      <c r="J222" s="122"/>
      <c r="K222" s="122"/>
      <c r="L222" s="122"/>
      <c r="M222" s="122"/>
      <c r="N222" s="122"/>
      <c r="O222" s="122"/>
      <c r="P222" s="122"/>
      <c r="Q222" s="122"/>
      <c r="R222" s="122"/>
    </row>
    <row r="223" spans="1:20" ht="15.75" thickBot="1" x14ac:dyDescent="0.3">
      <c r="A223" s="31">
        <v>6900</v>
      </c>
      <c r="B223" s="547" t="s">
        <v>14</v>
      </c>
      <c r="C223" s="544"/>
      <c r="D223" s="544"/>
      <c r="E223" s="549"/>
      <c r="F223" s="49">
        <f>'2. Income &amp; Expenditure Budget'!G229</f>
        <v>0</v>
      </c>
      <c r="G223" s="122"/>
      <c r="H223" s="122"/>
      <c r="I223" s="122"/>
      <c r="J223" s="122"/>
      <c r="K223" s="122"/>
      <c r="L223" s="122"/>
      <c r="M223" s="122"/>
      <c r="N223" s="122"/>
      <c r="O223" s="122"/>
      <c r="P223" s="122"/>
      <c r="Q223" s="122"/>
      <c r="R223" s="122"/>
      <c r="S223" s="9"/>
      <c r="T223" s="9"/>
    </row>
    <row r="224" spans="1:20" ht="15.75" thickBot="1" x14ac:dyDescent="0.3">
      <c r="A224" s="47" t="s">
        <v>61</v>
      </c>
      <c r="B224" s="496"/>
      <c r="C224" s="496"/>
      <c r="D224" s="496"/>
      <c r="E224" s="496"/>
      <c r="F224" s="160">
        <f t="shared" ref="F224:R224" si="8">SUM(F197:F223)</f>
        <v>0</v>
      </c>
      <c r="G224" s="160">
        <f t="shared" si="8"/>
        <v>0</v>
      </c>
      <c r="H224" s="160">
        <f t="shared" si="8"/>
        <v>0</v>
      </c>
      <c r="I224" s="160">
        <f t="shared" si="8"/>
        <v>0</v>
      </c>
      <c r="J224" s="160">
        <f t="shared" si="8"/>
        <v>0</v>
      </c>
      <c r="K224" s="160">
        <f t="shared" si="8"/>
        <v>0</v>
      </c>
      <c r="L224" s="160">
        <f t="shared" si="8"/>
        <v>0</v>
      </c>
      <c r="M224" s="160">
        <f t="shared" si="8"/>
        <v>0</v>
      </c>
      <c r="N224" s="160">
        <f t="shared" si="8"/>
        <v>0</v>
      </c>
      <c r="O224" s="160">
        <f t="shared" si="8"/>
        <v>0</v>
      </c>
      <c r="P224" s="160">
        <f t="shared" si="8"/>
        <v>0</v>
      </c>
      <c r="Q224" s="160">
        <f t="shared" si="8"/>
        <v>0</v>
      </c>
      <c r="R224" s="160">
        <f t="shared" si="8"/>
        <v>0</v>
      </c>
      <c r="S224" s="178"/>
    </row>
    <row r="225" spans="1:20" ht="15.75" thickBot="1" x14ac:dyDescent="0.3">
      <c r="A225" s="33"/>
      <c r="B225" s="422" t="s">
        <v>38</v>
      </c>
      <c r="C225" s="73"/>
      <c r="D225" s="73"/>
      <c r="E225" s="73"/>
      <c r="F225" s="163">
        <f>'2. Income &amp; Expenditure Budget'!G231</f>
        <v>0</v>
      </c>
      <c r="G225" s="61"/>
      <c r="H225" s="61"/>
      <c r="I225" s="61"/>
      <c r="J225" s="61"/>
      <c r="K225" s="61"/>
      <c r="L225" s="61"/>
      <c r="M225" s="61"/>
      <c r="N225" s="61"/>
      <c r="O225" s="61"/>
      <c r="P225" s="61"/>
      <c r="Q225" s="61"/>
      <c r="R225" s="61"/>
    </row>
    <row r="226" spans="1:20" s="9" customFormat="1" ht="15.75" thickBot="1" x14ac:dyDescent="0.3">
      <c r="A226" s="47" t="s">
        <v>59</v>
      </c>
      <c r="B226" s="496"/>
      <c r="C226" s="496"/>
      <c r="D226" s="496"/>
      <c r="E226" s="496"/>
      <c r="F226" s="160">
        <f>'2. Income &amp; Expenditure Budget'!G232</f>
        <v>0</v>
      </c>
      <c r="G226" s="161"/>
      <c r="H226" s="161"/>
      <c r="I226" s="161"/>
      <c r="J226" s="161"/>
      <c r="K226" s="161"/>
      <c r="L226" s="161"/>
      <c r="M226" s="161"/>
      <c r="N226" s="161"/>
      <c r="O226" s="161"/>
      <c r="P226" s="161"/>
      <c r="Q226" s="161"/>
      <c r="R226" s="161"/>
      <c r="S226"/>
      <c r="T226"/>
    </row>
    <row r="227" spans="1:20" s="9" customFormat="1" ht="15.75" thickBot="1" x14ac:dyDescent="0.3">
      <c r="A227" s="31">
        <v>7300</v>
      </c>
      <c r="B227" s="547" t="s">
        <v>235</v>
      </c>
      <c r="C227" s="544"/>
      <c r="D227" s="544"/>
      <c r="E227" s="549"/>
      <c r="F227" s="49">
        <f>'2. Income &amp; Expenditure Budget'!G233</f>
        <v>0</v>
      </c>
      <c r="G227" s="122"/>
      <c r="H227" s="122"/>
      <c r="I227" s="122"/>
      <c r="J227" s="122"/>
      <c r="K227" s="122"/>
      <c r="L227" s="122"/>
      <c r="M227" s="122"/>
      <c r="N227" s="122"/>
      <c r="O227" s="122"/>
      <c r="P227" s="122"/>
      <c r="Q227" s="122"/>
      <c r="R227" s="122"/>
    </row>
    <row r="228" spans="1:20" s="9" customFormat="1" ht="15.75" thickBot="1" x14ac:dyDescent="0.3">
      <c r="A228" s="31">
        <v>7320</v>
      </c>
      <c r="B228" s="547" t="s">
        <v>27</v>
      </c>
      <c r="C228" s="544"/>
      <c r="D228" s="544"/>
      <c r="E228" s="549"/>
      <c r="F228" s="49">
        <f>'2. Income &amp; Expenditure Budget'!G234</f>
        <v>0</v>
      </c>
      <c r="G228" s="122"/>
      <c r="H228" s="122"/>
      <c r="I228" s="122"/>
      <c r="J228" s="122"/>
      <c r="K228" s="122"/>
      <c r="L228" s="122"/>
      <c r="M228" s="122"/>
      <c r="N228" s="122"/>
      <c r="O228" s="122"/>
      <c r="P228" s="122"/>
      <c r="Q228" s="122"/>
      <c r="R228" s="122"/>
    </row>
    <row r="229" spans="1:20" s="9" customFormat="1" ht="15.75" thickBot="1" x14ac:dyDescent="0.3">
      <c r="A229" s="31">
        <v>7400</v>
      </c>
      <c r="B229" s="547" t="s">
        <v>15</v>
      </c>
      <c r="C229" s="544"/>
      <c r="D229" s="544"/>
      <c r="E229" s="549"/>
      <c r="F229" s="49">
        <f>'2. Income &amp; Expenditure Budget'!G235</f>
        <v>0</v>
      </c>
      <c r="G229" s="122"/>
      <c r="H229" s="122"/>
      <c r="I229" s="122"/>
      <c r="J229" s="122"/>
      <c r="K229" s="122"/>
      <c r="L229" s="122"/>
      <c r="M229" s="122"/>
      <c r="N229" s="122"/>
      <c r="O229" s="122"/>
      <c r="P229" s="122"/>
      <c r="Q229" s="122"/>
      <c r="R229" s="122"/>
    </row>
    <row r="230" spans="1:20" s="9" customFormat="1" ht="15.75" thickBot="1" x14ac:dyDescent="0.3">
      <c r="A230" s="31">
        <v>7450</v>
      </c>
      <c r="B230" s="547" t="s">
        <v>236</v>
      </c>
      <c r="C230" s="544"/>
      <c r="D230" s="544"/>
      <c r="E230" s="549"/>
      <c r="F230" s="49">
        <f>'2. Income &amp; Expenditure Budget'!G236</f>
        <v>0</v>
      </c>
      <c r="G230" s="122"/>
      <c r="H230" s="122"/>
      <c r="I230" s="122"/>
      <c r="J230" s="122"/>
      <c r="K230" s="122"/>
      <c r="L230" s="122"/>
      <c r="M230" s="122"/>
      <c r="N230" s="122"/>
      <c r="O230" s="122"/>
      <c r="P230" s="122"/>
      <c r="Q230" s="122"/>
      <c r="R230" s="122"/>
    </row>
    <row r="231" spans="1:20" s="9" customFormat="1" ht="15.75" thickBot="1" x14ac:dyDescent="0.3">
      <c r="A231" s="31">
        <v>7500</v>
      </c>
      <c r="B231" s="547" t="s">
        <v>237</v>
      </c>
      <c r="C231" s="544"/>
      <c r="D231" s="544"/>
      <c r="E231" s="549"/>
      <c r="F231" s="49">
        <f>'2. Income &amp; Expenditure Budget'!G237</f>
        <v>0</v>
      </c>
      <c r="G231" s="122"/>
      <c r="H231" s="122"/>
      <c r="I231" s="122"/>
      <c r="J231" s="122"/>
      <c r="K231" s="122"/>
      <c r="L231" s="122"/>
      <c r="M231" s="122"/>
      <c r="N231" s="122"/>
      <c r="O231" s="122"/>
      <c r="P231" s="122"/>
      <c r="Q231" s="122"/>
      <c r="R231" s="122"/>
    </row>
    <row r="232" spans="1:20" ht="15.75" thickBot="1" x14ac:dyDescent="0.3">
      <c r="A232" s="31">
        <v>7800</v>
      </c>
      <c r="B232" s="547" t="s">
        <v>28</v>
      </c>
      <c r="C232" s="544"/>
      <c r="D232" s="544"/>
      <c r="E232" s="549"/>
      <c r="F232" s="49">
        <f>'2. Income &amp; Expenditure Budget'!G238</f>
        <v>0</v>
      </c>
      <c r="G232" s="122"/>
      <c r="H232" s="122"/>
      <c r="I232" s="122"/>
      <c r="J232" s="122"/>
      <c r="K232" s="122"/>
      <c r="L232" s="122"/>
      <c r="M232" s="122"/>
      <c r="N232" s="122"/>
      <c r="O232" s="122"/>
      <c r="P232" s="122"/>
      <c r="Q232" s="122"/>
      <c r="R232" s="122"/>
      <c r="S232" s="9"/>
      <c r="T232" s="9"/>
    </row>
    <row r="233" spans="1:20" ht="15.75" thickBot="1" x14ac:dyDescent="0.3">
      <c r="A233" s="47" t="s">
        <v>60</v>
      </c>
      <c r="B233" s="496"/>
      <c r="C233" s="496"/>
      <c r="D233" s="496"/>
      <c r="E233" s="496"/>
      <c r="F233" s="160">
        <f>SUM(F227:F232)</f>
        <v>0</v>
      </c>
      <c r="G233" s="160">
        <f t="shared" ref="G233:R233" si="9">SUM(G227:G232)</f>
        <v>0</v>
      </c>
      <c r="H233" s="160">
        <f t="shared" si="9"/>
        <v>0</v>
      </c>
      <c r="I233" s="160">
        <f t="shared" si="9"/>
        <v>0</v>
      </c>
      <c r="J233" s="160">
        <f t="shared" si="9"/>
        <v>0</v>
      </c>
      <c r="K233" s="160">
        <f t="shared" si="9"/>
        <v>0</v>
      </c>
      <c r="L233" s="160">
        <f t="shared" si="9"/>
        <v>0</v>
      </c>
      <c r="M233" s="160">
        <f t="shared" si="9"/>
        <v>0</v>
      </c>
      <c r="N233" s="160">
        <f t="shared" si="9"/>
        <v>0</v>
      </c>
      <c r="O233" s="160">
        <f t="shared" si="9"/>
        <v>0</v>
      </c>
      <c r="P233" s="160">
        <f t="shared" si="9"/>
        <v>0</v>
      </c>
      <c r="Q233" s="160">
        <f t="shared" si="9"/>
        <v>0</v>
      </c>
      <c r="R233" s="160">
        <f t="shared" si="9"/>
        <v>0</v>
      </c>
      <c r="S233" s="178"/>
    </row>
    <row r="234" spans="1:20" ht="15.75" thickBot="1" x14ac:dyDescent="0.3">
      <c r="A234" s="35"/>
      <c r="B234" s="492"/>
      <c r="C234" s="73"/>
      <c r="D234" s="73"/>
      <c r="E234" s="73"/>
      <c r="F234" s="163">
        <f>'2. Income &amp; Expenditure Budget'!G240</f>
        <v>0</v>
      </c>
      <c r="G234" s="61"/>
      <c r="H234" s="61"/>
      <c r="I234" s="61"/>
      <c r="J234" s="61"/>
      <c r="K234" s="61"/>
      <c r="L234" s="61"/>
      <c r="M234" s="61"/>
      <c r="N234" s="61"/>
      <c r="O234" s="61"/>
      <c r="P234" s="61"/>
      <c r="Q234" s="61"/>
      <c r="R234" s="61"/>
    </row>
    <row r="235" spans="1:20" ht="15.75" thickBot="1" x14ac:dyDescent="0.3">
      <c r="A235" s="48" t="s">
        <v>16</v>
      </c>
      <c r="B235" s="494"/>
      <c r="C235" s="494"/>
      <c r="D235" s="494"/>
      <c r="E235" s="494"/>
      <c r="F235" s="164">
        <f t="shared" ref="F235:R235" si="10">(F233+F224+F194+F161+F108)*0.05</f>
        <v>2612</v>
      </c>
      <c r="G235" s="164">
        <f t="shared" si="10"/>
        <v>0</v>
      </c>
      <c r="H235" s="164">
        <f t="shared" si="10"/>
        <v>0</v>
      </c>
      <c r="I235" s="164">
        <f t="shared" si="10"/>
        <v>0</v>
      </c>
      <c r="J235" s="164">
        <f t="shared" si="10"/>
        <v>0</v>
      </c>
      <c r="K235" s="164">
        <f t="shared" si="10"/>
        <v>0</v>
      </c>
      <c r="L235" s="164">
        <f t="shared" si="10"/>
        <v>0</v>
      </c>
      <c r="M235" s="164">
        <f t="shared" si="10"/>
        <v>0</v>
      </c>
      <c r="N235" s="164">
        <f t="shared" si="10"/>
        <v>0</v>
      </c>
      <c r="O235" s="164">
        <f t="shared" si="10"/>
        <v>0</v>
      </c>
      <c r="P235" s="164">
        <f t="shared" si="10"/>
        <v>0</v>
      </c>
      <c r="Q235" s="164">
        <f t="shared" si="10"/>
        <v>0</v>
      </c>
      <c r="R235" s="164">
        <f t="shared" si="10"/>
        <v>0</v>
      </c>
      <c r="S235" s="178"/>
    </row>
    <row r="236" spans="1:20" ht="15.75" thickBot="1" x14ac:dyDescent="0.3">
      <c r="A236" s="33"/>
      <c r="B236" s="422" t="s">
        <v>38</v>
      </c>
      <c r="C236" s="73"/>
      <c r="D236" s="73"/>
      <c r="E236" s="73"/>
      <c r="F236" s="163">
        <f>'2. Income &amp; Expenditure Budget'!G242</f>
        <v>0</v>
      </c>
      <c r="G236" s="61"/>
      <c r="H236" s="61"/>
      <c r="I236" s="61"/>
      <c r="J236" s="61"/>
      <c r="K236" s="61"/>
      <c r="L236" s="61"/>
      <c r="M236" s="61"/>
      <c r="N236" s="61"/>
      <c r="O236" s="61"/>
      <c r="P236" s="61"/>
      <c r="Q236" s="61"/>
      <c r="R236" s="61"/>
    </row>
    <row r="237" spans="1:20" ht="15.75" thickBot="1" x14ac:dyDescent="0.3">
      <c r="A237" s="47"/>
      <c r="B237" s="496" t="s">
        <v>44</v>
      </c>
      <c r="C237" s="496"/>
      <c r="D237" s="496"/>
      <c r="E237" s="496"/>
      <c r="F237" s="160">
        <f t="shared" ref="F237:R237" si="11">F235+F233+F224+F194+F161+F108</f>
        <v>54852</v>
      </c>
      <c r="G237" s="160">
        <f t="shared" si="11"/>
        <v>0</v>
      </c>
      <c r="H237" s="160">
        <f t="shared" si="11"/>
        <v>0</v>
      </c>
      <c r="I237" s="160">
        <f t="shared" si="11"/>
        <v>0</v>
      </c>
      <c r="J237" s="160">
        <f t="shared" si="11"/>
        <v>0</v>
      </c>
      <c r="K237" s="160">
        <f t="shared" si="11"/>
        <v>0</v>
      </c>
      <c r="L237" s="160">
        <f t="shared" si="11"/>
        <v>0</v>
      </c>
      <c r="M237" s="160">
        <f t="shared" si="11"/>
        <v>0</v>
      </c>
      <c r="N237" s="160">
        <f t="shared" si="11"/>
        <v>0</v>
      </c>
      <c r="O237" s="160">
        <f t="shared" si="11"/>
        <v>0</v>
      </c>
      <c r="P237" s="160">
        <f t="shared" si="11"/>
        <v>0</v>
      </c>
      <c r="Q237" s="160">
        <f t="shared" si="11"/>
        <v>0</v>
      </c>
      <c r="R237" s="160">
        <f t="shared" si="11"/>
        <v>0</v>
      </c>
      <c r="S237" s="178"/>
    </row>
    <row r="238" spans="1:20" ht="15.75" thickBot="1" x14ac:dyDescent="0.3">
      <c r="A238" s="35"/>
      <c r="B238" s="497" t="s">
        <v>38</v>
      </c>
      <c r="C238" s="73"/>
      <c r="D238" s="73"/>
      <c r="E238" s="73"/>
      <c r="F238" s="163">
        <f>'2. Income &amp; Expenditure Budget'!G244</f>
        <v>0</v>
      </c>
      <c r="G238" s="61"/>
      <c r="H238" s="61"/>
      <c r="I238" s="61"/>
      <c r="J238" s="61"/>
      <c r="K238" s="61"/>
      <c r="L238" s="61"/>
      <c r="M238" s="61"/>
      <c r="N238" s="61"/>
      <c r="O238" s="61"/>
      <c r="P238" s="61"/>
      <c r="Q238" s="61"/>
      <c r="R238" s="61"/>
    </row>
    <row r="239" spans="1:20" ht="19.5" thickBot="1" x14ac:dyDescent="0.35">
      <c r="A239" s="50" t="s">
        <v>65</v>
      </c>
      <c r="B239" s="499"/>
      <c r="C239" s="500"/>
      <c r="D239" s="500"/>
      <c r="E239" s="500"/>
      <c r="F239" s="176">
        <f t="shared" ref="F239:R239" si="12">F89-F237</f>
        <v>155998</v>
      </c>
      <c r="G239" s="176">
        <f t="shared" si="12"/>
        <v>0</v>
      </c>
      <c r="H239" s="176">
        <f t="shared" si="12"/>
        <v>0</v>
      </c>
      <c r="I239" s="176">
        <f t="shared" si="12"/>
        <v>0</v>
      </c>
      <c r="J239" s="176">
        <f t="shared" si="12"/>
        <v>0</v>
      </c>
      <c r="K239" s="176">
        <f t="shared" si="12"/>
        <v>0</v>
      </c>
      <c r="L239" s="176">
        <f t="shared" si="12"/>
        <v>0</v>
      </c>
      <c r="M239" s="176">
        <f t="shared" si="12"/>
        <v>0</v>
      </c>
      <c r="N239" s="176">
        <f t="shared" si="12"/>
        <v>0</v>
      </c>
      <c r="O239" s="176">
        <f t="shared" si="12"/>
        <v>0</v>
      </c>
      <c r="P239" s="176">
        <f t="shared" si="12"/>
        <v>0</v>
      </c>
      <c r="Q239" s="176">
        <f t="shared" si="12"/>
        <v>0</v>
      </c>
      <c r="R239" s="177">
        <f t="shared" si="12"/>
        <v>0</v>
      </c>
    </row>
    <row r="240" spans="1:20" x14ac:dyDescent="0.25">
      <c r="B240" s="73"/>
      <c r="C240" s="73"/>
      <c r="D240" s="73"/>
      <c r="E240" s="73"/>
    </row>
  </sheetData>
  <mergeCells count="2">
    <mergeCell ref="A1:R1"/>
    <mergeCell ref="A5:E5"/>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D242"/>
  <sheetViews>
    <sheetView workbookViewId="0">
      <selection activeCell="E11" sqref="E11"/>
    </sheetView>
  </sheetViews>
  <sheetFormatPr defaultRowHeight="15" x14ac:dyDescent="0.25"/>
  <cols>
    <col min="1" max="1" width="12" customWidth="1"/>
    <col min="2" max="2" width="51.42578125" customWidth="1"/>
    <col min="3" max="3" width="16.85546875" customWidth="1"/>
  </cols>
  <sheetData>
    <row r="1" spans="1:4" ht="18.75" x14ac:dyDescent="0.3">
      <c r="A1" s="636" t="str">
        <f>'1a. Budget Grant Calculation'!B4</f>
        <v>Community and Comprehensive School</v>
      </c>
      <c r="B1" s="636"/>
      <c r="C1" s="636"/>
    </row>
    <row r="2" spans="1:4" ht="18.75" x14ac:dyDescent="0.3">
      <c r="A2" s="636" t="str">
        <f>'1a. Budget Grant Calculation'!A2:E2</f>
        <v>DEIS School Budget 2022/2023</v>
      </c>
      <c r="B2" s="636"/>
      <c r="C2" s="636"/>
    </row>
    <row r="3" spans="1:4" ht="19.5" thickBot="1" x14ac:dyDescent="0.35">
      <c r="A3" s="637" t="s">
        <v>369</v>
      </c>
      <c r="B3" s="637"/>
      <c r="C3" s="190"/>
    </row>
    <row r="4" spans="1:4" s="9" customFormat="1" ht="15.75" x14ac:dyDescent="0.25">
      <c r="A4" s="502" t="s">
        <v>372</v>
      </c>
      <c r="B4" s="503"/>
      <c r="C4" s="504"/>
    </row>
    <row r="5" spans="1:4" s="9" customFormat="1" ht="15.75" x14ac:dyDescent="0.25">
      <c r="A5" s="505" t="s">
        <v>373</v>
      </c>
      <c r="B5" s="506"/>
      <c r="C5" s="507"/>
    </row>
    <row r="6" spans="1:4" s="9" customFormat="1" ht="16.5" thickBot="1" x14ac:dyDescent="0.3">
      <c r="A6" s="508" t="s">
        <v>374</v>
      </c>
      <c r="B6" s="509"/>
      <c r="C6" s="510"/>
    </row>
    <row r="7" spans="1:4" s="9" customFormat="1" ht="16.5" thickBot="1" x14ac:dyDescent="0.3">
      <c r="A7" s="511" t="s">
        <v>375</v>
      </c>
      <c r="B7" s="512"/>
      <c r="C7" s="513"/>
    </row>
    <row r="8" spans="1:4" s="9" customFormat="1" ht="16.5" thickBot="1" x14ac:dyDescent="0.3">
      <c r="A8" s="514" t="s">
        <v>376</v>
      </c>
      <c r="B8" s="515"/>
      <c r="C8" s="516"/>
    </row>
    <row r="9" spans="1:4" s="9" customFormat="1" ht="15.75" x14ac:dyDescent="0.25">
      <c r="A9" s="517" t="s">
        <v>377</v>
      </c>
      <c r="B9" s="518"/>
      <c r="C9" s="519"/>
    </row>
    <row r="10" spans="1:4" s="9" customFormat="1" ht="16.5" thickBot="1" x14ac:dyDescent="0.3">
      <c r="A10" s="520" t="s">
        <v>378</v>
      </c>
      <c r="B10" s="521"/>
      <c r="C10" s="522"/>
    </row>
    <row r="11" spans="1:4" s="9" customFormat="1" ht="15.75" x14ac:dyDescent="0.25">
      <c r="A11" s="523"/>
      <c r="B11" s="583" t="s">
        <v>379</v>
      </c>
      <c r="C11" s="523"/>
    </row>
    <row r="12" spans="1:4" s="9" customFormat="1" ht="19.5" thickBot="1" x14ac:dyDescent="0.35">
      <c r="A12" s="88"/>
    </row>
    <row r="13" spans="1:4" s="9" customFormat="1" ht="19.5" thickBot="1" x14ac:dyDescent="0.35">
      <c r="A13" s="579" t="s">
        <v>329</v>
      </c>
      <c r="B13" s="62"/>
      <c r="C13" s="579" t="s">
        <v>329</v>
      </c>
    </row>
    <row r="14" spans="1:4" s="9" customFormat="1" ht="19.5" thickBot="1" x14ac:dyDescent="0.35">
      <c r="A14" s="580" t="s">
        <v>370</v>
      </c>
      <c r="B14" s="235"/>
      <c r="C14" s="581" t="s">
        <v>417</v>
      </c>
      <c r="D14" s="291"/>
    </row>
    <row r="15" spans="1:4" ht="19.5" thickBot="1" x14ac:dyDescent="0.35">
      <c r="A15" s="208" t="s">
        <v>327</v>
      </c>
      <c r="B15" s="235"/>
      <c r="C15" s="582" t="s">
        <v>371</v>
      </c>
      <c r="D15" s="291"/>
    </row>
    <row r="16" spans="1:4" x14ac:dyDescent="0.25">
      <c r="A16" s="193">
        <v>3010</v>
      </c>
      <c r="B16" s="22" t="s">
        <v>157</v>
      </c>
      <c r="C16" s="236">
        <f>-'2. Income &amp; Expenditure Budget'!G14</f>
        <v>-39110</v>
      </c>
    </row>
    <row r="17" spans="1:3" x14ac:dyDescent="0.25">
      <c r="A17" s="193">
        <v>3020</v>
      </c>
      <c r="B17" s="22" t="s">
        <v>111</v>
      </c>
      <c r="C17" s="236">
        <f>-'2. Income &amp; Expenditure Budget'!G15</f>
        <v>0</v>
      </c>
    </row>
    <row r="18" spans="1:3" x14ac:dyDescent="0.25">
      <c r="A18" s="193">
        <v>3030</v>
      </c>
      <c r="B18" s="22" t="s">
        <v>158</v>
      </c>
      <c r="C18" s="236">
        <f>-'2. Income &amp; Expenditure Budget'!G16</f>
        <v>-95000</v>
      </c>
    </row>
    <row r="19" spans="1:3" x14ac:dyDescent="0.25">
      <c r="A19" s="194">
        <v>3050</v>
      </c>
      <c r="B19" s="23" t="s">
        <v>78</v>
      </c>
      <c r="C19" s="236">
        <f>-'2. Income &amp; Expenditure Budget'!G17</f>
        <v>-24500</v>
      </c>
    </row>
    <row r="20" spans="1:3" x14ac:dyDescent="0.25">
      <c r="A20" s="194">
        <v>3140</v>
      </c>
      <c r="B20" s="23" t="s">
        <v>299</v>
      </c>
      <c r="C20" s="236">
        <f>-'2. Income &amp; Expenditure Budget'!G18</f>
        <v>0</v>
      </c>
    </row>
    <row r="21" spans="1:3" x14ac:dyDescent="0.25">
      <c r="A21" s="194">
        <v>3150</v>
      </c>
      <c r="B21" s="24" t="s">
        <v>173</v>
      </c>
      <c r="C21" s="236">
        <f>-'2. Income &amp; Expenditure Budget'!G19</f>
        <v>-3510</v>
      </c>
    </row>
    <row r="22" spans="1:3" x14ac:dyDescent="0.25">
      <c r="A22" s="194">
        <v>3170</v>
      </c>
      <c r="B22" s="24" t="s">
        <v>37</v>
      </c>
      <c r="C22" s="236">
        <f>-'2. Income &amp; Expenditure Budget'!G20</f>
        <v>0</v>
      </c>
    </row>
    <row r="23" spans="1:3" x14ac:dyDescent="0.25">
      <c r="A23" s="194">
        <v>3190</v>
      </c>
      <c r="B23" s="24" t="s">
        <v>79</v>
      </c>
      <c r="C23" s="236">
        <f>-'2. Income &amp; Expenditure Budget'!G21</f>
        <v>0</v>
      </c>
    </row>
    <row r="24" spans="1:3" x14ac:dyDescent="0.25">
      <c r="A24" s="194">
        <v>3200</v>
      </c>
      <c r="B24" s="24" t="s">
        <v>174</v>
      </c>
      <c r="C24" s="236">
        <f>-'2. Income &amp; Expenditure Budget'!G22</f>
        <v>0</v>
      </c>
    </row>
    <row r="25" spans="1:3" x14ac:dyDescent="0.25">
      <c r="A25" s="194">
        <v>3210</v>
      </c>
      <c r="B25" s="24" t="s">
        <v>175</v>
      </c>
      <c r="C25" s="236">
        <f>-'2. Income &amp; Expenditure Budget'!G23</f>
        <v>0</v>
      </c>
    </row>
    <row r="26" spans="1:3" x14ac:dyDescent="0.25">
      <c r="A26" s="194">
        <v>3220</v>
      </c>
      <c r="B26" s="24" t="s">
        <v>2</v>
      </c>
      <c r="C26" s="236">
        <f>-'2. Income &amp; Expenditure Budget'!G24</f>
        <v>0</v>
      </c>
    </row>
    <row r="27" spans="1:3" x14ac:dyDescent="0.25">
      <c r="A27" s="194">
        <v>3230</v>
      </c>
      <c r="B27" s="24" t="s">
        <v>164</v>
      </c>
      <c r="C27" s="236">
        <f>-'2. Income &amp; Expenditure Budget'!G25</f>
        <v>0</v>
      </c>
    </row>
    <row r="28" spans="1:3" x14ac:dyDescent="0.25">
      <c r="A28" s="194">
        <v>3240</v>
      </c>
      <c r="B28" s="24" t="s">
        <v>176</v>
      </c>
      <c r="C28" s="236">
        <f>-'2. Income &amp; Expenditure Budget'!G26</f>
        <v>-5130</v>
      </c>
    </row>
    <row r="29" spans="1:3" x14ac:dyDescent="0.25">
      <c r="A29" s="194">
        <v>3245</v>
      </c>
      <c r="B29" s="24" t="s">
        <v>141</v>
      </c>
      <c r="C29" s="236">
        <f>-'2. Income &amp; Expenditure Budget'!G27</f>
        <v>0</v>
      </c>
    </row>
    <row r="30" spans="1:3" x14ac:dyDescent="0.25">
      <c r="A30" s="194">
        <v>3255</v>
      </c>
      <c r="B30" s="25" t="s">
        <v>92</v>
      </c>
      <c r="C30" s="236">
        <f>-'2. Income &amp; Expenditure Budget'!G28</f>
        <v>0</v>
      </c>
    </row>
    <row r="31" spans="1:3" x14ac:dyDescent="0.25">
      <c r="A31" s="194">
        <v>3260</v>
      </c>
      <c r="B31" s="25" t="s">
        <v>300</v>
      </c>
      <c r="C31" s="236">
        <f>-'2. Income &amp; Expenditure Budget'!G29</f>
        <v>0</v>
      </c>
    </row>
    <row r="32" spans="1:3" x14ac:dyDescent="0.25">
      <c r="A32" s="195">
        <v>3270</v>
      </c>
      <c r="B32" s="68" t="s">
        <v>80</v>
      </c>
      <c r="C32" s="236">
        <f>-'2. Income &amp; Expenditure Budget'!G30</f>
        <v>0</v>
      </c>
    </row>
    <row r="33" spans="1:4" x14ac:dyDescent="0.25">
      <c r="A33" s="196">
        <v>3275</v>
      </c>
      <c r="B33" s="129" t="s">
        <v>159</v>
      </c>
      <c r="C33" s="236">
        <f>-'2. Income &amp; Expenditure Budget'!G31</f>
        <v>0</v>
      </c>
    </row>
    <row r="34" spans="1:4" x14ac:dyDescent="0.25">
      <c r="A34" s="197">
        <v>3276</v>
      </c>
      <c r="B34" s="186" t="s">
        <v>320</v>
      </c>
      <c r="C34" s="236">
        <f>-'2. Income &amp; Expenditure Budget'!G32</f>
        <v>0</v>
      </c>
    </row>
    <row r="35" spans="1:4" x14ac:dyDescent="0.25">
      <c r="A35" s="193">
        <v>3277</v>
      </c>
      <c r="B35" s="28" t="s">
        <v>242</v>
      </c>
      <c r="C35" s="236">
        <f>-'2. Income &amp; Expenditure Budget'!G33</f>
        <v>0</v>
      </c>
    </row>
    <row r="36" spans="1:4" x14ac:dyDescent="0.25">
      <c r="A36" s="194">
        <v>3280</v>
      </c>
      <c r="B36" s="24" t="s">
        <v>243</v>
      </c>
      <c r="C36" s="236">
        <f>-'2. Income &amp; Expenditure Budget'!G34</f>
        <v>0</v>
      </c>
    </row>
    <row r="37" spans="1:4" x14ac:dyDescent="0.25">
      <c r="A37" s="194">
        <v>3281</v>
      </c>
      <c r="B37" s="24" t="s">
        <v>244</v>
      </c>
      <c r="C37" s="236">
        <f>-'2. Income &amp; Expenditure Budget'!G35</f>
        <v>-16000</v>
      </c>
    </row>
    <row r="38" spans="1:4" x14ac:dyDescent="0.25">
      <c r="A38" s="194">
        <v>3282</v>
      </c>
      <c r="B38" s="24" t="s">
        <v>321</v>
      </c>
      <c r="C38" s="236">
        <f>-'2. Income &amp; Expenditure Budget'!G36</f>
        <v>-21000</v>
      </c>
    </row>
    <row r="39" spans="1:4" x14ac:dyDescent="0.25">
      <c r="A39" s="194">
        <v>3283</v>
      </c>
      <c r="B39" s="24" t="s">
        <v>245</v>
      </c>
      <c r="C39" s="236">
        <f>-'2. Income &amp; Expenditure Budget'!G37</f>
        <v>-6600</v>
      </c>
    </row>
    <row r="40" spans="1:4" x14ac:dyDescent="0.25">
      <c r="A40" s="194">
        <v>3284</v>
      </c>
      <c r="B40" s="24" t="s">
        <v>246</v>
      </c>
      <c r="C40" s="236">
        <f>-'2. Income &amp; Expenditure Budget'!G38</f>
        <v>0</v>
      </c>
    </row>
    <row r="41" spans="1:4" x14ac:dyDescent="0.25">
      <c r="A41" s="194">
        <v>3285</v>
      </c>
      <c r="B41" s="24" t="s">
        <v>247</v>
      </c>
      <c r="C41" s="236">
        <f>-'2. Income &amp; Expenditure Budget'!G39</f>
        <v>0</v>
      </c>
    </row>
    <row r="42" spans="1:4" x14ac:dyDescent="0.25">
      <c r="A42" s="194">
        <v>3286</v>
      </c>
      <c r="B42" s="24" t="s">
        <v>248</v>
      </c>
      <c r="C42" s="236">
        <f>-'2. Income &amp; Expenditure Budget'!G40</f>
        <v>0</v>
      </c>
    </row>
    <row r="43" spans="1:4" x14ac:dyDescent="0.25">
      <c r="A43" s="194">
        <v>3287</v>
      </c>
      <c r="B43" s="27" t="s">
        <v>249</v>
      </c>
      <c r="C43" s="236">
        <f>-'2. Income &amp; Expenditure Budget'!G41</f>
        <v>0</v>
      </c>
    </row>
    <row r="44" spans="1:4" x14ac:dyDescent="0.25">
      <c r="A44" s="194">
        <v>3290</v>
      </c>
      <c r="B44" s="149" t="s">
        <v>322</v>
      </c>
      <c r="C44" s="236">
        <f>-'2. Income &amp; Expenditure Budget'!G42</f>
        <v>0</v>
      </c>
    </row>
    <row r="45" spans="1:4" x14ac:dyDescent="0.25">
      <c r="A45" s="578">
        <v>3293</v>
      </c>
      <c r="B45" s="383" t="s">
        <v>368</v>
      </c>
      <c r="C45" s="236">
        <f>-'2. Income &amp; Expenditure Budget'!G43</f>
        <v>0</v>
      </c>
      <c r="D45" s="9"/>
    </row>
    <row r="46" spans="1:4" ht="15.75" thickBot="1" x14ac:dyDescent="0.3">
      <c r="A46" s="193">
        <v>3294</v>
      </c>
      <c r="B46" s="150" t="s">
        <v>94</v>
      </c>
      <c r="C46" s="236">
        <f>-'2. Income &amp; Expenditure Budget'!G44</f>
        <v>0</v>
      </c>
    </row>
    <row r="47" spans="1:4" x14ac:dyDescent="0.25">
      <c r="A47" s="198">
        <v>3295</v>
      </c>
      <c r="B47" s="138" t="s">
        <v>142</v>
      </c>
      <c r="C47" s="236">
        <f>-'2. Income &amp; Expenditure Budget'!G48</f>
        <v>0</v>
      </c>
    </row>
    <row r="48" spans="1:4" x14ac:dyDescent="0.25">
      <c r="A48" s="199">
        <v>3296</v>
      </c>
      <c r="B48" s="139" t="s">
        <v>143</v>
      </c>
      <c r="C48" s="236">
        <f>-'2. Income &amp; Expenditure Budget'!G49</f>
        <v>0</v>
      </c>
    </row>
    <row r="49" spans="1:3" x14ac:dyDescent="0.25">
      <c r="A49" s="199">
        <v>3297</v>
      </c>
      <c r="B49" s="139" t="s">
        <v>144</v>
      </c>
      <c r="C49" s="236">
        <f>-'2. Income &amp; Expenditure Budget'!G50</f>
        <v>0</v>
      </c>
    </row>
    <row r="50" spans="1:3" x14ac:dyDescent="0.25">
      <c r="A50" s="199">
        <v>3298</v>
      </c>
      <c r="B50" s="139" t="s">
        <v>145</v>
      </c>
      <c r="C50" s="236">
        <f>-'2. Income &amp; Expenditure Budget'!G51</f>
        <v>0</v>
      </c>
    </row>
    <row r="51" spans="1:3" ht="15.75" thickBot="1" x14ac:dyDescent="0.3">
      <c r="A51" s="200">
        <v>3299</v>
      </c>
      <c r="B51" s="139" t="s">
        <v>146</v>
      </c>
      <c r="C51" s="236">
        <f>-'2. Income &amp; Expenditure Budget'!G52</f>
        <v>0</v>
      </c>
    </row>
    <row r="52" spans="1:3" x14ac:dyDescent="0.25">
      <c r="A52" s="193">
        <v>3310</v>
      </c>
      <c r="B52" s="28" t="s">
        <v>72</v>
      </c>
      <c r="C52" s="236">
        <f>-'2. Income &amp; Expenditure Budget'!G56</f>
        <v>0</v>
      </c>
    </row>
    <row r="53" spans="1:3" x14ac:dyDescent="0.25">
      <c r="A53" s="194">
        <v>3330</v>
      </c>
      <c r="B53" s="24" t="s">
        <v>93</v>
      </c>
      <c r="C53" s="236">
        <f>-'2. Income &amp; Expenditure Budget'!G57</f>
        <v>0</v>
      </c>
    </row>
    <row r="54" spans="1:3" x14ac:dyDescent="0.25">
      <c r="A54" s="194">
        <v>3335</v>
      </c>
      <c r="B54" s="25" t="s">
        <v>178</v>
      </c>
      <c r="C54" s="236">
        <f>-'2. Income &amp; Expenditure Budget'!G58</f>
        <v>0</v>
      </c>
    </row>
    <row r="55" spans="1:3" x14ac:dyDescent="0.25">
      <c r="A55" s="194">
        <v>3350</v>
      </c>
      <c r="B55" s="26" t="s">
        <v>81</v>
      </c>
      <c r="C55" s="236">
        <f>-'2. Income &amp; Expenditure Budget'!G59</f>
        <v>0</v>
      </c>
    </row>
    <row r="56" spans="1:3" x14ac:dyDescent="0.25">
      <c r="A56" s="194">
        <v>3360</v>
      </c>
      <c r="B56" s="26" t="s">
        <v>82</v>
      </c>
      <c r="C56" s="236">
        <f>-'2. Income &amp; Expenditure Budget'!G60</f>
        <v>0</v>
      </c>
    </row>
    <row r="57" spans="1:3" x14ac:dyDescent="0.25">
      <c r="A57" s="194">
        <v>3370</v>
      </c>
      <c r="B57" s="26" t="s">
        <v>165</v>
      </c>
      <c r="C57" s="236">
        <f>-'2. Income &amp; Expenditure Budget'!G61</f>
        <v>0</v>
      </c>
    </row>
    <row r="58" spans="1:3" x14ac:dyDescent="0.25">
      <c r="A58" s="194">
        <v>3375</v>
      </c>
      <c r="B58" s="25" t="s">
        <v>39</v>
      </c>
      <c r="C58" s="236">
        <f>-'2. Income &amp; Expenditure Budget'!G62</f>
        <v>0</v>
      </c>
    </row>
    <row r="59" spans="1:3" x14ac:dyDescent="0.25">
      <c r="A59" s="194">
        <v>3390</v>
      </c>
      <c r="B59" s="26" t="s">
        <v>40</v>
      </c>
      <c r="C59" s="236">
        <f>-'2. Income &amp; Expenditure Budget'!G63</f>
        <v>0</v>
      </c>
    </row>
    <row r="60" spans="1:3" x14ac:dyDescent="0.25">
      <c r="A60" s="194">
        <v>3395</v>
      </c>
      <c r="B60" s="26" t="s">
        <v>302</v>
      </c>
      <c r="C60" s="236">
        <f>-'2. Income &amp; Expenditure Budget'!G64</f>
        <v>0</v>
      </c>
    </row>
    <row r="61" spans="1:3" x14ac:dyDescent="0.25">
      <c r="A61" s="194">
        <v>3410</v>
      </c>
      <c r="B61" s="24" t="s">
        <v>66</v>
      </c>
      <c r="C61" s="236">
        <f>-'2. Income &amp; Expenditure Budget'!G65</f>
        <v>0</v>
      </c>
    </row>
    <row r="62" spans="1:3" x14ac:dyDescent="0.25">
      <c r="A62" s="194">
        <v>3420</v>
      </c>
      <c r="B62" s="68" t="s">
        <v>4</v>
      </c>
      <c r="C62" s="236">
        <f>-'2. Income &amp; Expenditure Budget'!G66</f>
        <v>0</v>
      </c>
    </row>
    <row r="63" spans="1:3" x14ac:dyDescent="0.25">
      <c r="A63" s="194">
        <v>3430</v>
      </c>
      <c r="B63" s="68" t="s">
        <v>5</v>
      </c>
      <c r="C63" s="236">
        <f>-'2. Income &amp; Expenditure Budget'!G67</f>
        <v>0</v>
      </c>
    </row>
    <row r="64" spans="1:3" x14ac:dyDescent="0.25">
      <c r="A64" s="194">
        <v>3440</v>
      </c>
      <c r="B64" s="68" t="s">
        <v>179</v>
      </c>
      <c r="C64" s="236">
        <f>-'2. Income &amp; Expenditure Budget'!G68</f>
        <v>0</v>
      </c>
    </row>
    <row r="65" spans="1:3" x14ac:dyDescent="0.25">
      <c r="A65" s="194">
        <v>3450</v>
      </c>
      <c r="B65" s="68" t="s">
        <v>166</v>
      </c>
      <c r="C65" s="236">
        <f>-'2. Income &amp; Expenditure Budget'!G69</f>
        <v>0</v>
      </c>
    </row>
    <row r="66" spans="1:3" x14ac:dyDescent="0.25">
      <c r="A66" s="194">
        <v>3460</v>
      </c>
      <c r="B66" s="68" t="s">
        <v>303</v>
      </c>
      <c r="C66" s="236">
        <f>-'2. Income &amp; Expenditure Budget'!G70</f>
        <v>0</v>
      </c>
    </row>
    <row r="67" spans="1:3" x14ac:dyDescent="0.25">
      <c r="A67" s="194">
        <v>3490</v>
      </c>
      <c r="B67" s="68" t="s">
        <v>167</v>
      </c>
      <c r="C67" s="236">
        <f>-'2. Income &amp; Expenditure Budget'!G71</f>
        <v>0</v>
      </c>
    </row>
    <row r="68" spans="1:3" x14ac:dyDescent="0.25">
      <c r="A68" s="194">
        <v>3495</v>
      </c>
      <c r="B68" s="548" t="s">
        <v>41</v>
      </c>
      <c r="C68" s="236">
        <f>-'2. Income &amp; Expenditure Budget'!G72</f>
        <v>0</v>
      </c>
    </row>
    <row r="69" spans="1:3" x14ac:dyDescent="0.25">
      <c r="A69" s="194">
        <v>3500</v>
      </c>
      <c r="B69" s="547" t="s">
        <v>180</v>
      </c>
      <c r="C69" s="236">
        <f>-'2. Income &amp; Expenditure Budget'!G73</f>
        <v>0</v>
      </c>
    </row>
    <row r="70" spans="1:3" x14ac:dyDescent="0.25">
      <c r="A70" s="194">
        <v>3510</v>
      </c>
      <c r="B70" s="547" t="s">
        <v>6</v>
      </c>
      <c r="C70" s="236">
        <f>-'2. Income &amp; Expenditure Budget'!G74</f>
        <v>0</v>
      </c>
    </row>
    <row r="71" spans="1:3" x14ac:dyDescent="0.25">
      <c r="A71" s="194">
        <v>3520</v>
      </c>
      <c r="B71" s="547" t="s">
        <v>181</v>
      </c>
      <c r="C71" s="236">
        <f>-'2. Income &amp; Expenditure Budget'!G75</f>
        <v>0</v>
      </c>
    </row>
    <row r="72" spans="1:3" x14ac:dyDescent="0.25">
      <c r="A72" s="194">
        <v>3530</v>
      </c>
      <c r="B72" s="547" t="s">
        <v>182</v>
      </c>
      <c r="C72" s="236">
        <f>-'2. Income &amp; Expenditure Budget'!G76</f>
        <v>0</v>
      </c>
    </row>
    <row r="73" spans="1:3" x14ac:dyDescent="0.25">
      <c r="A73" s="194">
        <v>3535</v>
      </c>
      <c r="B73" s="548" t="s">
        <v>183</v>
      </c>
      <c r="C73" s="236">
        <f>-'2. Income &amp; Expenditure Budget'!G77</f>
        <v>0</v>
      </c>
    </row>
    <row r="74" spans="1:3" x14ac:dyDescent="0.25">
      <c r="A74" s="194">
        <v>3550</v>
      </c>
      <c r="B74" s="68" t="s">
        <v>42</v>
      </c>
      <c r="C74" s="236">
        <f>-'2. Income &amp; Expenditure Budget'!G78</f>
        <v>0</v>
      </c>
    </row>
    <row r="75" spans="1:3" x14ac:dyDescent="0.25">
      <c r="A75" s="201">
        <v>3570</v>
      </c>
      <c r="B75" s="129" t="s">
        <v>83</v>
      </c>
      <c r="C75" s="236">
        <f>-'2. Income &amp; Expenditure Budget'!G79</f>
        <v>0</v>
      </c>
    </row>
    <row r="76" spans="1:3" x14ac:dyDescent="0.25">
      <c r="A76" s="202">
        <v>3574</v>
      </c>
      <c r="B76" s="565" t="s">
        <v>393</v>
      </c>
      <c r="C76" s="236">
        <f>-'2. Income &amp; Expenditure Budget'!G80</f>
        <v>0</v>
      </c>
    </row>
    <row r="77" spans="1:3" x14ac:dyDescent="0.25">
      <c r="A77" s="202">
        <v>3575</v>
      </c>
      <c r="B77" s="565" t="s">
        <v>394</v>
      </c>
      <c r="C77" s="236">
        <f>-'2. Income &amp; Expenditure Budget'!G81</f>
        <v>0</v>
      </c>
    </row>
    <row r="78" spans="1:3" x14ac:dyDescent="0.25">
      <c r="A78" s="195">
        <v>3650</v>
      </c>
      <c r="B78" s="68" t="s">
        <v>395</v>
      </c>
      <c r="C78" s="236">
        <f>-'2. Income &amp; Expenditure Budget'!G85</f>
        <v>0</v>
      </c>
    </row>
    <row r="79" spans="1:3" x14ac:dyDescent="0.25">
      <c r="A79" s="195">
        <v>3700</v>
      </c>
      <c r="B79" s="68" t="s">
        <v>168</v>
      </c>
      <c r="C79" s="236">
        <f>-'2. Income &amp; Expenditure Budget'!G86</f>
        <v>0</v>
      </c>
    </row>
    <row r="80" spans="1:3" x14ac:dyDescent="0.25">
      <c r="A80" s="194">
        <v>3770</v>
      </c>
      <c r="B80" s="68" t="s">
        <v>184</v>
      </c>
      <c r="C80" s="236">
        <f>-'2. Income &amp; Expenditure Budget'!G87</f>
        <v>0</v>
      </c>
    </row>
    <row r="81" spans="1:3" x14ac:dyDescent="0.25">
      <c r="A81" s="194">
        <v>3800</v>
      </c>
      <c r="B81" s="68" t="s">
        <v>8</v>
      </c>
      <c r="C81" s="236">
        <f>-'2. Income &amp; Expenditure Budget'!G88</f>
        <v>0</v>
      </c>
    </row>
    <row r="82" spans="1:3" x14ac:dyDescent="0.25">
      <c r="A82" s="201">
        <v>3850</v>
      </c>
      <c r="B82" s="129" t="s">
        <v>7</v>
      </c>
      <c r="C82" s="236">
        <f>-'2. Income &amp; Expenditure Budget'!G89</f>
        <v>0</v>
      </c>
    </row>
    <row r="83" spans="1:3" x14ac:dyDescent="0.25">
      <c r="A83" s="202">
        <v>3851</v>
      </c>
      <c r="B83" s="565" t="s">
        <v>148</v>
      </c>
      <c r="C83" s="236">
        <f>-'2. Income &amp; Expenditure Budget'!G90</f>
        <v>0</v>
      </c>
    </row>
    <row r="84" spans="1:3" x14ac:dyDescent="0.25">
      <c r="A84" s="202">
        <v>3852</v>
      </c>
      <c r="B84" s="565" t="s">
        <v>149</v>
      </c>
      <c r="C84" s="236">
        <f>-'2. Income &amp; Expenditure Budget'!G91</f>
        <v>0</v>
      </c>
    </row>
    <row r="85" spans="1:3" ht="15.75" thickBot="1" x14ac:dyDescent="0.3">
      <c r="A85" s="202">
        <v>3853</v>
      </c>
      <c r="B85" s="565" t="s">
        <v>150</v>
      </c>
      <c r="C85" s="236">
        <f>-'2. Income &amp; Expenditure Budget'!G92</f>
        <v>0</v>
      </c>
    </row>
    <row r="86" spans="1:3" x14ac:dyDescent="0.25">
      <c r="A86" s="203">
        <v>4110</v>
      </c>
      <c r="B86" s="376" t="s">
        <v>185</v>
      </c>
      <c r="C86" s="236">
        <f>'2. Income &amp; Expenditure Budget'!G100</f>
        <v>0</v>
      </c>
    </row>
    <row r="87" spans="1:3" x14ac:dyDescent="0.25">
      <c r="A87" s="193">
        <v>4111</v>
      </c>
      <c r="B87" s="567" t="s">
        <v>186</v>
      </c>
      <c r="C87" s="236">
        <f>'2. Income &amp; Expenditure Budget'!G101</f>
        <v>0</v>
      </c>
    </row>
    <row r="88" spans="1:3" x14ac:dyDescent="0.25">
      <c r="A88" s="193">
        <v>4112</v>
      </c>
      <c r="B88" s="567" t="s">
        <v>263</v>
      </c>
      <c r="C88" s="236">
        <f>'2. Income &amp; Expenditure Budget'!G102</f>
        <v>0</v>
      </c>
    </row>
    <row r="89" spans="1:3" x14ac:dyDescent="0.25">
      <c r="A89" s="194">
        <v>4150</v>
      </c>
      <c r="B89" s="68" t="s">
        <v>187</v>
      </c>
      <c r="C89" s="236">
        <f>'2. Income &amp; Expenditure Budget'!G103</f>
        <v>5130</v>
      </c>
    </row>
    <row r="90" spans="1:3" x14ac:dyDescent="0.25">
      <c r="A90" s="194">
        <v>4155</v>
      </c>
      <c r="B90" s="548" t="s">
        <v>67</v>
      </c>
      <c r="C90" s="236">
        <f>'2. Income &amp; Expenditure Budget'!G104</f>
        <v>0</v>
      </c>
    </row>
    <row r="91" spans="1:3" x14ac:dyDescent="0.25">
      <c r="A91" s="194">
        <v>4170</v>
      </c>
      <c r="B91" s="547" t="s">
        <v>84</v>
      </c>
      <c r="C91" s="236">
        <f>'2. Income &amp; Expenditure Budget'!G105</f>
        <v>0</v>
      </c>
    </row>
    <row r="92" spans="1:3" x14ac:dyDescent="0.25">
      <c r="A92" s="194">
        <v>4180</v>
      </c>
      <c r="B92" s="547" t="s">
        <v>264</v>
      </c>
      <c r="C92" s="236">
        <f>'2. Income &amp; Expenditure Budget'!G106</f>
        <v>0</v>
      </c>
    </row>
    <row r="93" spans="1:3" x14ac:dyDescent="0.25">
      <c r="A93" s="194">
        <v>4181</v>
      </c>
      <c r="B93" s="547" t="s">
        <v>304</v>
      </c>
      <c r="C93" s="236">
        <f>'2. Income &amp; Expenditure Budget'!G107</f>
        <v>0</v>
      </c>
    </row>
    <row r="94" spans="1:3" x14ac:dyDescent="0.25">
      <c r="A94" s="194">
        <v>4190</v>
      </c>
      <c r="B94" s="547" t="s">
        <v>160</v>
      </c>
      <c r="C94" s="236">
        <f>'2. Income &amp; Expenditure Budget'!G108</f>
        <v>0</v>
      </c>
    </row>
    <row r="95" spans="1:3" x14ac:dyDescent="0.25">
      <c r="A95" s="194">
        <v>4191</v>
      </c>
      <c r="B95" s="547" t="s">
        <v>305</v>
      </c>
      <c r="C95" s="236">
        <f>'2. Income &amp; Expenditure Budget'!G109</f>
        <v>0</v>
      </c>
    </row>
    <row r="96" spans="1:3" x14ac:dyDescent="0.25">
      <c r="A96" s="194">
        <v>4196</v>
      </c>
      <c r="B96" s="547" t="s">
        <v>188</v>
      </c>
      <c r="C96" s="236">
        <f>'2. Income &amp; Expenditure Budget'!G110</f>
        <v>0</v>
      </c>
    </row>
    <row r="97" spans="1:3" x14ac:dyDescent="0.25">
      <c r="A97" s="201">
        <v>4197</v>
      </c>
      <c r="B97" s="568" t="s">
        <v>250</v>
      </c>
      <c r="C97" s="236">
        <f>'2. Income &amp; Expenditure Budget'!G111</f>
        <v>0</v>
      </c>
    </row>
    <row r="98" spans="1:3" x14ac:dyDescent="0.25">
      <c r="A98" s="202">
        <v>4198</v>
      </c>
      <c r="B98" s="569" t="s">
        <v>306</v>
      </c>
      <c r="C98" s="236">
        <f>'2. Income &amp; Expenditure Budget'!G112</f>
        <v>0</v>
      </c>
    </row>
    <row r="99" spans="1:3" ht="15.75" thickBot="1" x14ac:dyDescent="0.3">
      <c r="A99" s="202">
        <v>4199</v>
      </c>
      <c r="B99" s="569" t="s">
        <v>307</v>
      </c>
      <c r="C99" s="236">
        <f>'2. Income &amp; Expenditure Budget'!G113</f>
        <v>0</v>
      </c>
    </row>
    <row r="100" spans="1:3" x14ac:dyDescent="0.25">
      <c r="A100" s="204">
        <v>4310</v>
      </c>
      <c r="B100" s="68" t="s">
        <v>189</v>
      </c>
      <c r="C100" s="236">
        <f>'2. Income &amp; Expenditure Budget'!G117</f>
        <v>0</v>
      </c>
    </row>
    <row r="101" spans="1:3" x14ac:dyDescent="0.25">
      <c r="A101" s="194">
        <v>4330</v>
      </c>
      <c r="B101" s="68" t="s">
        <v>169</v>
      </c>
      <c r="C101" s="236">
        <f>'2. Income &amp; Expenditure Budget'!G118</f>
        <v>0</v>
      </c>
    </row>
    <row r="102" spans="1:3" x14ac:dyDescent="0.25">
      <c r="A102" s="194">
        <v>4350</v>
      </c>
      <c r="B102" s="68" t="s">
        <v>190</v>
      </c>
      <c r="C102" s="236">
        <f>'2. Income &amp; Expenditure Budget'!G119</f>
        <v>0</v>
      </c>
    </row>
    <row r="103" spans="1:3" x14ac:dyDescent="0.25">
      <c r="A103" s="194">
        <v>4370</v>
      </c>
      <c r="B103" s="68" t="s">
        <v>191</v>
      </c>
      <c r="C103" s="236">
        <f>'2. Income &amp; Expenditure Budget'!G120</f>
        <v>0</v>
      </c>
    </row>
    <row r="104" spans="1:3" x14ac:dyDescent="0.25">
      <c r="A104" s="194">
        <v>4390</v>
      </c>
      <c r="B104" s="68" t="s">
        <v>192</v>
      </c>
      <c r="C104" s="236">
        <f>'2. Income &amp; Expenditure Budget'!G121</f>
        <v>0</v>
      </c>
    </row>
    <row r="105" spans="1:3" x14ac:dyDescent="0.25">
      <c r="A105" s="194">
        <v>4410</v>
      </c>
      <c r="B105" s="437" t="s">
        <v>396</v>
      </c>
      <c r="C105" s="236">
        <f>'2. Income &amp; Expenditure Budget'!G122</f>
        <v>0</v>
      </c>
    </row>
    <row r="106" spans="1:3" x14ac:dyDescent="0.25">
      <c r="A106" s="194">
        <v>4420</v>
      </c>
      <c r="B106" s="68" t="s">
        <v>308</v>
      </c>
      <c r="C106" s="236">
        <f>'2. Income &amp; Expenditure Budget'!G123</f>
        <v>0</v>
      </c>
    </row>
    <row r="107" spans="1:3" x14ac:dyDescent="0.25">
      <c r="A107" s="194">
        <v>4430</v>
      </c>
      <c r="B107" s="68" t="s">
        <v>194</v>
      </c>
      <c r="C107" s="236">
        <f>'2. Income &amp; Expenditure Budget'!G124</f>
        <v>0</v>
      </c>
    </row>
    <row r="108" spans="1:3" x14ac:dyDescent="0.25">
      <c r="A108" s="194">
        <v>4450</v>
      </c>
      <c r="B108" s="68" t="s">
        <v>195</v>
      </c>
      <c r="C108" s="236">
        <f>'2. Income &amp; Expenditure Budget'!G125</f>
        <v>0</v>
      </c>
    </row>
    <row r="109" spans="1:3" x14ac:dyDescent="0.25">
      <c r="A109" s="194">
        <v>4470</v>
      </c>
      <c r="B109" s="68" t="s">
        <v>193</v>
      </c>
      <c r="C109" s="236">
        <f>'2. Income &amp; Expenditure Budget'!G126</f>
        <v>0</v>
      </c>
    </row>
    <row r="110" spans="1:3" x14ac:dyDescent="0.25">
      <c r="A110" s="194">
        <v>4490</v>
      </c>
      <c r="B110" s="68" t="s">
        <v>196</v>
      </c>
      <c r="C110" s="236">
        <f>'2. Income &amp; Expenditure Budget'!G127</f>
        <v>0</v>
      </c>
    </row>
    <row r="111" spans="1:3" x14ac:dyDescent="0.25">
      <c r="A111" s="194">
        <v>4550</v>
      </c>
      <c r="B111" s="68" t="s">
        <v>197</v>
      </c>
      <c r="C111" s="236">
        <f>'2. Income &amp; Expenditure Budget'!G128</f>
        <v>0</v>
      </c>
    </row>
    <row r="112" spans="1:3" x14ac:dyDescent="0.25">
      <c r="A112" s="194">
        <v>4570</v>
      </c>
      <c r="B112" s="68" t="s">
        <v>198</v>
      </c>
      <c r="C112" s="236">
        <f>'2. Income &amp; Expenditure Budget'!G129</f>
        <v>0</v>
      </c>
    </row>
    <row r="113" spans="1:3" x14ac:dyDescent="0.25">
      <c r="A113" s="194">
        <v>4590</v>
      </c>
      <c r="B113" s="68" t="s">
        <v>200</v>
      </c>
      <c r="C113" s="236">
        <f>'2. Income &amp; Expenditure Budget'!G130</f>
        <v>0</v>
      </c>
    </row>
    <row r="114" spans="1:3" x14ac:dyDescent="0.25">
      <c r="A114" s="194">
        <v>4610</v>
      </c>
      <c r="B114" s="68" t="s">
        <v>199</v>
      </c>
      <c r="C114" s="236">
        <f>'2. Income &amp; Expenditure Budget'!G131</f>
        <v>0</v>
      </c>
    </row>
    <row r="115" spans="1:3" x14ac:dyDescent="0.25">
      <c r="A115" s="194">
        <v>4620</v>
      </c>
      <c r="B115" s="68" t="s">
        <v>201</v>
      </c>
      <c r="C115" s="236">
        <f>'2. Income &amp; Expenditure Budget'!G132</f>
        <v>0</v>
      </c>
    </row>
    <row r="116" spans="1:3" x14ac:dyDescent="0.25">
      <c r="A116" s="194">
        <v>4630</v>
      </c>
      <c r="B116" s="68" t="s">
        <v>202</v>
      </c>
      <c r="C116" s="236">
        <f>'2. Income &amp; Expenditure Budget'!G133</f>
        <v>0</v>
      </c>
    </row>
    <row r="117" spans="1:3" x14ac:dyDescent="0.25">
      <c r="A117" s="194">
        <v>4635</v>
      </c>
      <c r="B117" s="68" t="s">
        <v>309</v>
      </c>
      <c r="C117" s="236">
        <f>'2. Income &amp; Expenditure Budget'!G134</f>
        <v>0</v>
      </c>
    </row>
    <row r="118" spans="1:3" x14ac:dyDescent="0.25">
      <c r="A118" s="194">
        <v>4640</v>
      </c>
      <c r="B118" s="68" t="s">
        <v>203</v>
      </c>
      <c r="C118" s="236">
        <f>'2. Income &amp; Expenditure Budget'!G135</f>
        <v>0</v>
      </c>
    </row>
    <row r="119" spans="1:3" x14ac:dyDescent="0.25">
      <c r="A119" s="194">
        <v>4650</v>
      </c>
      <c r="B119" s="68" t="s">
        <v>204</v>
      </c>
      <c r="C119" s="236">
        <f>'2. Income &amp; Expenditure Budget'!G136</f>
        <v>0</v>
      </c>
    </row>
    <row r="120" spans="1:3" x14ac:dyDescent="0.25">
      <c r="A120" s="194">
        <v>4670</v>
      </c>
      <c r="B120" s="68" t="s">
        <v>205</v>
      </c>
      <c r="C120" s="236">
        <f>'2. Income &amp; Expenditure Budget'!G137</f>
        <v>0</v>
      </c>
    </row>
    <row r="121" spans="1:3" x14ac:dyDescent="0.25">
      <c r="A121" s="194">
        <v>4671</v>
      </c>
      <c r="B121" s="548" t="s">
        <v>207</v>
      </c>
      <c r="C121" s="236">
        <f>'2. Income &amp; Expenditure Budget'!G138</f>
        <v>0</v>
      </c>
    </row>
    <row r="122" spans="1:3" x14ac:dyDescent="0.25">
      <c r="A122" s="194">
        <v>4690</v>
      </c>
      <c r="B122" s="547" t="s">
        <v>206</v>
      </c>
      <c r="C122" s="236">
        <f>'2. Income &amp; Expenditure Budget'!G139</f>
        <v>0</v>
      </c>
    </row>
    <row r="123" spans="1:3" x14ac:dyDescent="0.25">
      <c r="A123" s="194">
        <v>4710</v>
      </c>
      <c r="B123" s="547" t="s">
        <v>208</v>
      </c>
      <c r="C123" s="236">
        <f>'2. Income &amp; Expenditure Budget'!G140</f>
        <v>0</v>
      </c>
    </row>
    <row r="124" spans="1:3" x14ac:dyDescent="0.25">
      <c r="A124" s="194">
        <v>4720</v>
      </c>
      <c r="B124" s="547" t="s">
        <v>209</v>
      </c>
      <c r="C124" s="236">
        <f>'2. Income &amp; Expenditure Budget'!G141</f>
        <v>0</v>
      </c>
    </row>
    <row r="125" spans="1:3" x14ac:dyDescent="0.25">
      <c r="A125" s="194">
        <v>4730</v>
      </c>
      <c r="B125" s="547" t="s">
        <v>161</v>
      </c>
      <c r="C125" s="236">
        <f>'2. Income &amp; Expenditure Budget'!G142</f>
        <v>3510</v>
      </c>
    </row>
    <row r="126" spans="1:3" x14ac:dyDescent="0.25">
      <c r="A126" s="194">
        <v>4740</v>
      </c>
      <c r="B126" s="547" t="s">
        <v>151</v>
      </c>
      <c r="C126" s="236">
        <f>'2. Income &amp; Expenditure Budget'!G143</f>
        <v>0</v>
      </c>
    </row>
    <row r="127" spans="1:3" x14ac:dyDescent="0.25">
      <c r="A127" s="194">
        <v>4741</v>
      </c>
      <c r="B127" s="547" t="s">
        <v>265</v>
      </c>
      <c r="C127" s="236">
        <f>'2. Income &amp; Expenditure Budget'!G144</f>
        <v>0</v>
      </c>
    </row>
    <row r="128" spans="1:3" x14ac:dyDescent="0.25">
      <c r="A128" s="194">
        <v>4750</v>
      </c>
      <c r="B128" s="547" t="s">
        <v>210</v>
      </c>
      <c r="C128" s="236">
        <f>'2. Income &amp; Expenditure Budget'!G145</f>
        <v>0</v>
      </c>
    </row>
    <row r="129" spans="1:3" x14ac:dyDescent="0.25">
      <c r="A129" s="194">
        <v>4760</v>
      </c>
      <c r="B129" s="547" t="s">
        <v>211</v>
      </c>
      <c r="C129" s="236">
        <f>'2. Income &amp; Expenditure Budget'!G146</f>
        <v>0</v>
      </c>
    </row>
    <row r="130" spans="1:3" x14ac:dyDescent="0.25">
      <c r="A130" s="194">
        <v>4770</v>
      </c>
      <c r="B130" s="68" t="s">
        <v>212</v>
      </c>
      <c r="C130" s="236">
        <f>'2. Income &amp; Expenditure Budget'!G147</f>
        <v>0</v>
      </c>
    </row>
    <row r="131" spans="1:3" x14ac:dyDescent="0.25">
      <c r="A131" s="194">
        <v>4780</v>
      </c>
      <c r="B131" s="68" t="s">
        <v>213</v>
      </c>
      <c r="C131" s="236">
        <f>'2. Income &amp; Expenditure Budget'!G148</f>
        <v>0</v>
      </c>
    </row>
    <row r="132" spans="1:3" x14ac:dyDescent="0.25">
      <c r="A132" s="194">
        <v>4810</v>
      </c>
      <c r="B132" s="68" t="s">
        <v>214</v>
      </c>
      <c r="C132" s="236">
        <f>'2. Income &amp; Expenditure Budget'!G149</f>
        <v>0</v>
      </c>
    </row>
    <row r="133" spans="1:3" x14ac:dyDescent="0.25">
      <c r="A133" s="194">
        <v>4815</v>
      </c>
      <c r="B133" s="68" t="s">
        <v>216</v>
      </c>
      <c r="C133" s="236">
        <f>'2. Income &amp; Expenditure Budget'!G150</f>
        <v>0</v>
      </c>
    </row>
    <row r="134" spans="1:3" x14ac:dyDescent="0.25">
      <c r="A134" s="199">
        <v>4850</v>
      </c>
      <c r="B134" s="570" t="s">
        <v>215</v>
      </c>
      <c r="C134" s="236">
        <f>'2. Income &amp; Expenditure Budget'!G151</f>
        <v>0</v>
      </c>
    </row>
    <row r="135" spans="1:3" x14ac:dyDescent="0.25">
      <c r="A135" s="199">
        <v>4908</v>
      </c>
      <c r="B135" s="570" t="s">
        <v>310</v>
      </c>
      <c r="C135" s="236">
        <f>'2. Income &amp; Expenditure Budget'!G152</f>
        <v>0</v>
      </c>
    </row>
    <row r="136" spans="1:3" x14ac:dyDescent="0.25">
      <c r="A136" s="199">
        <v>4910</v>
      </c>
      <c r="B136" s="570" t="s">
        <v>162</v>
      </c>
      <c r="C136" s="236">
        <f>'2. Income &amp; Expenditure Budget'!G153</f>
        <v>0</v>
      </c>
    </row>
    <row r="137" spans="1:3" x14ac:dyDescent="0.25">
      <c r="A137" s="199">
        <v>4911</v>
      </c>
      <c r="B137" s="411" t="s">
        <v>170</v>
      </c>
      <c r="C137" s="236">
        <f>'2. Income &amp; Expenditure Budget'!G154</f>
        <v>0</v>
      </c>
    </row>
    <row r="138" spans="1:3" x14ac:dyDescent="0.25">
      <c r="A138" s="199">
        <v>4912</v>
      </c>
      <c r="B138" s="437" t="s">
        <v>397</v>
      </c>
      <c r="C138" s="236">
        <f>'2. Income &amp; Expenditure Budget'!G155</f>
        <v>0</v>
      </c>
    </row>
    <row r="139" spans="1:3" x14ac:dyDescent="0.25">
      <c r="A139" s="199">
        <v>4913</v>
      </c>
      <c r="B139" s="437" t="s">
        <v>398</v>
      </c>
      <c r="C139" s="236">
        <f>'2. Income &amp; Expenditure Budget'!G156</f>
        <v>0</v>
      </c>
    </row>
    <row r="140" spans="1:3" x14ac:dyDescent="0.25">
      <c r="A140" s="199">
        <v>4914</v>
      </c>
      <c r="B140" s="411" t="s">
        <v>295</v>
      </c>
      <c r="C140" s="236">
        <f>'2. Income &amp; Expenditure Budget'!G157</f>
        <v>0</v>
      </c>
    </row>
    <row r="141" spans="1:3" x14ac:dyDescent="0.25">
      <c r="A141" s="199">
        <v>4915</v>
      </c>
      <c r="B141" s="411" t="s">
        <v>311</v>
      </c>
      <c r="C141" s="236">
        <f>'2. Income &amp; Expenditure Budget'!G158</f>
        <v>0</v>
      </c>
    </row>
    <row r="142" spans="1:3" x14ac:dyDescent="0.25">
      <c r="A142" s="199">
        <v>4916</v>
      </c>
      <c r="B142" s="411" t="s">
        <v>217</v>
      </c>
      <c r="C142" s="236">
        <f>'2. Income &amp; Expenditure Budget'!G159</f>
        <v>0</v>
      </c>
    </row>
    <row r="143" spans="1:3" x14ac:dyDescent="0.25">
      <c r="A143" s="205">
        <v>4918</v>
      </c>
      <c r="B143" s="211" t="s">
        <v>152</v>
      </c>
      <c r="C143" s="236">
        <f>'2. Income &amp; Expenditure Budget'!G160</f>
        <v>0</v>
      </c>
    </row>
    <row r="144" spans="1:3" x14ac:dyDescent="0.25">
      <c r="A144" s="205">
        <v>4919</v>
      </c>
      <c r="B144" s="211" t="s">
        <v>323</v>
      </c>
      <c r="C144" s="236">
        <f>'2. Income &amp; Expenditure Budget'!G161</f>
        <v>0</v>
      </c>
    </row>
    <row r="145" spans="1:3" x14ac:dyDescent="0.25">
      <c r="A145" s="205">
        <v>4922</v>
      </c>
      <c r="B145" s="211" t="s">
        <v>399</v>
      </c>
      <c r="C145" s="236">
        <f>'2. Income &amp; Expenditure Budget'!G162</f>
        <v>0</v>
      </c>
    </row>
    <row r="146" spans="1:3" x14ac:dyDescent="0.25">
      <c r="A146" s="205">
        <v>4923</v>
      </c>
      <c r="B146" s="211" t="s">
        <v>153</v>
      </c>
      <c r="C146" s="236">
        <f>'2. Income &amp; Expenditure Budget'!G163</f>
        <v>0</v>
      </c>
    </row>
    <row r="147" spans="1:3" x14ac:dyDescent="0.25">
      <c r="A147" s="205">
        <v>4924</v>
      </c>
      <c r="B147" s="211" t="s">
        <v>154</v>
      </c>
      <c r="C147" s="236">
        <f>'2. Income &amp; Expenditure Budget'!G164</f>
        <v>0</v>
      </c>
    </row>
    <row r="148" spans="1:3" x14ac:dyDescent="0.25">
      <c r="A148" s="206">
        <v>4925</v>
      </c>
      <c r="B148" s="573" t="s">
        <v>400</v>
      </c>
      <c r="C148" s="236">
        <f>'2. Income &amp; Expenditure Budget'!G165</f>
        <v>0</v>
      </c>
    </row>
    <row r="149" spans="1:3" ht="15.75" thickBot="1" x14ac:dyDescent="0.3">
      <c r="A149" s="202">
        <v>4928</v>
      </c>
      <c r="B149" s="565" t="s">
        <v>325</v>
      </c>
      <c r="C149" s="236">
        <f>'2. Income &amp; Expenditure Budget'!G166</f>
        <v>0</v>
      </c>
    </row>
    <row r="150" spans="1:3" x14ac:dyDescent="0.25">
      <c r="A150" s="194">
        <v>5010</v>
      </c>
      <c r="B150" s="450" t="s">
        <v>401</v>
      </c>
      <c r="C150" s="236">
        <f>'2. Income &amp; Expenditure Budget'!G170</f>
        <v>0</v>
      </c>
    </row>
    <row r="151" spans="1:3" x14ac:dyDescent="0.25">
      <c r="A151" s="194">
        <v>5011</v>
      </c>
      <c r="B151" s="68" t="s">
        <v>251</v>
      </c>
      <c r="C151" s="236">
        <f>'2. Income &amp; Expenditure Budget'!G171</f>
        <v>0</v>
      </c>
    </row>
    <row r="152" spans="1:3" x14ac:dyDescent="0.25">
      <c r="A152" s="194">
        <v>5020</v>
      </c>
      <c r="B152" s="68" t="s">
        <v>218</v>
      </c>
      <c r="C152" s="236">
        <f>'2. Income &amp; Expenditure Budget'!G172</f>
        <v>0</v>
      </c>
    </row>
    <row r="153" spans="1:3" x14ac:dyDescent="0.25">
      <c r="A153" s="194">
        <v>5030</v>
      </c>
      <c r="B153" s="68" t="s">
        <v>95</v>
      </c>
      <c r="C153" s="236">
        <f>'2. Income &amp; Expenditure Budget'!G173</f>
        <v>0</v>
      </c>
    </row>
    <row r="154" spans="1:3" x14ac:dyDescent="0.25">
      <c r="A154" s="194">
        <v>5110</v>
      </c>
      <c r="B154" s="471" t="s">
        <v>402</v>
      </c>
      <c r="C154" s="236">
        <f>'2. Income &amp; Expenditure Budget'!G174</f>
        <v>0</v>
      </c>
    </row>
    <row r="155" spans="1:3" x14ac:dyDescent="0.25">
      <c r="A155" s="194">
        <v>5111</v>
      </c>
      <c r="B155" s="547" t="s">
        <v>252</v>
      </c>
      <c r="C155" s="236">
        <f>'2. Income &amp; Expenditure Budget'!G175</f>
        <v>0</v>
      </c>
    </row>
    <row r="156" spans="1:3" x14ac:dyDescent="0.25">
      <c r="A156" s="194">
        <v>5112</v>
      </c>
      <c r="B156" s="548" t="s">
        <v>96</v>
      </c>
      <c r="C156" s="236">
        <f>'2. Income &amp; Expenditure Budget'!G176</f>
        <v>0</v>
      </c>
    </row>
    <row r="157" spans="1:3" x14ac:dyDescent="0.25">
      <c r="A157" s="194">
        <v>5150</v>
      </c>
      <c r="B157" s="471" t="s">
        <v>403</v>
      </c>
      <c r="C157" s="236">
        <f>'2. Income &amp; Expenditure Budget'!G177</f>
        <v>0</v>
      </c>
    </row>
    <row r="158" spans="1:3" x14ac:dyDescent="0.25">
      <c r="A158" s="194">
        <v>5170</v>
      </c>
      <c r="B158" s="471" t="s">
        <v>404</v>
      </c>
      <c r="C158" s="236">
        <f>'2. Income &amp; Expenditure Budget'!G178</f>
        <v>0</v>
      </c>
    </row>
    <row r="159" spans="1:3" x14ac:dyDescent="0.25">
      <c r="A159" s="194">
        <v>5175</v>
      </c>
      <c r="B159" s="547" t="s">
        <v>313</v>
      </c>
      <c r="C159" s="236">
        <f>'2. Income &amp; Expenditure Budget'!G179</f>
        <v>0</v>
      </c>
    </row>
    <row r="160" spans="1:3" x14ac:dyDescent="0.25">
      <c r="A160" s="194">
        <v>5310</v>
      </c>
      <c r="B160" s="471" t="s">
        <v>405</v>
      </c>
      <c r="C160" s="236">
        <f>'2. Income &amp; Expenditure Budget'!G180</f>
        <v>0</v>
      </c>
    </row>
    <row r="161" spans="1:3" x14ac:dyDescent="0.25">
      <c r="A161" s="194">
        <v>5315</v>
      </c>
      <c r="B161" s="548" t="s">
        <v>171</v>
      </c>
      <c r="C161" s="236">
        <f>'2. Income &amp; Expenditure Budget'!G181</f>
        <v>0</v>
      </c>
    </row>
    <row r="162" spans="1:3" x14ac:dyDescent="0.25">
      <c r="A162" s="194">
        <v>5316</v>
      </c>
      <c r="B162" s="548" t="s">
        <v>253</v>
      </c>
      <c r="C162" s="236">
        <f>'2. Income &amp; Expenditure Budget'!G182</f>
        <v>0</v>
      </c>
    </row>
    <row r="163" spans="1:3" x14ac:dyDescent="0.25">
      <c r="A163" s="194">
        <v>5350</v>
      </c>
      <c r="B163" s="68" t="s">
        <v>11</v>
      </c>
      <c r="C163" s="236">
        <f>'2. Income &amp; Expenditure Budget'!G183</f>
        <v>0</v>
      </c>
    </row>
    <row r="164" spans="1:3" x14ac:dyDescent="0.25">
      <c r="A164" s="194">
        <v>5400</v>
      </c>
      <c r="B164" s="68" t="s">
        <v>314</v>
      </c>
      <c r="C164" s="236">
        <f>'2. Income &amp; Expenditure Budget'!G184</f>
        <v>0</v>
      </c>
    </row>
    <row r="165" spans="1:3" x14ac:dyDescent="0.25">
      <c r="A165" s="194">
        <v>5450</v>
      </c>
      <c r="B165" s="437" t="s">
        <v>406</v>
      </c>
      <c r="C165" s="236">
        <f>'2. Income &amp; Expenditure Budget'!G185</f>
        <v>0</v>
      </c>
    </row>
    <row r="166" spans="1:3" x14ac:dyDescent="0.25">
      <c r="A166" s="194">
        <v>5510</v>
      </c>
      <c r="B166" s="68" t="s">
        <v>219</v>
      </c>
      <c r="C166" s="236">
        <f>'2. Income &amp; Expenditure Budget'!G186</f>
        <v>0</v>
      </c>
    </row>
    <row r="167" spans="1:3" x14ac:dyDescent="0.25">
      <c r="A167" s="194">
        <v>5550</v>
      </c>
      <c r="B167" s="68" t="s">
        <v>220</v>
      </c>
      <c r="C167" s="236">
        <f>'2. Income &amp; Expenditure Budget'!G187</f>
        <v>0</v>
      </c>
    </row>
    <row r="168" spans="1:3" x14ac:dyDescent="0.25">
      <c r="A168" s="194">
        <v>5551</v>
      </c>
      <c r="B168" s="68" t="s">
        <v>326</v>
      </c>
      <c r="C168" s="236">
        <f>'2. Income &amp; Expenditure Budget'!G188</f>
        <v>0</v>
      </c>
    </row>
    <row r="169" spans="1:3" x14ac:dyDescent="0.25">
      <c r="A169" s="194">
        <v>5552</v>
      </c>
      <c r="B169" s="68" t="s">
        <v>267</v>
      </c>
      <c r="C169" s="236">
        <f>'2. Income &amp; Expenditure Budget'!G189</f>
        <v>0</v>
      </c>
    </row>
    <row r="170" spans="1:3" x14ac:dyDescent="0.25">
      <c r="A170" s="194">
        <v>5610</v>
      </c>
      <c r="B170" s="68" t="s">
        <v>315</v>
      </c>
      <c r="C170" s="236">
        <f>'2. Income &amp; Expenditure Budget'!G190</f>
        <v>0</v>
      </c>
    </row>
    <row r="171" spans="1:3" x14ac:dyDescent="0.25">
      <c r="A171" s="194">
        <v>5611</v>
      </c>
      <c r="B171" s="68" t="s">
        <v>316</v>
      </c>
      <c r="C171" s="236">
        <f>'2. Income &amp; Expenditure Budget'!G191</f>
        <v>0</v>
      </c>
    </row>
    <row r="172" spans="1:3" x14ac:dyDescent="0.25">
      <c r="A172" s="194">
        <v>5700</v>
      </c>
      <c r="B172" s="68" t="s">
        <v>221</v>
      </c>
      <c r="C172" s="236">
        <f>'2. Income &amp; Expenditure Budget'!G192</f>
        <v>0</v>
      </c>
    </row>
    <row r="173" spans="1:3" x14ac:dyDescent="0.25">
      <c r="A173" s="201">
        <v>5710</v>
      </c>
      <c r="B173" s="470" t="s">
        <v>347</v>
      </c>
      <c r="C173" s="236">
        <f>'2. Income &amp; Expenditure Budget'!G193</f>
        <v>0</v>
      </c>
    </row>
    <row r="174" spans="1:3" x14ac:dyDescent="0.25">
      <c r="A174" s="201">
        <v>5800</v>
      </c>
      <c r="B174" s="129" t="s">
        <v>222</v>
      </c>
      <c r="C174" s="236">
        <f>'2. Income &amp; Expenditure Budget'!G194</f>
        <v>0</v>
      </c>
    </row>
    <row r="175" spans="1:3" x14ac:dyDescent="0.25">
      <c r="A175" s="194">
        <v>5801</v>
      </c>
      <c r="B175" s="68" t="s">
        <v>254</v>
      </c>
      <c r="C175" s="236">
        <f>'2. Income &amp; Expenditure Budget'!G195</f>
        <v>0</v>
      </c>
    </row>
    <row r="176" spans="1:3" x14ac:dyDescent="0.25">
      <c r="A176" s="194">
        <v>5802</v>
      </c>
      <c r="B176" s="68" t="s">
        <v>255</v>
      </c>
      <c r="C176" s="236">
        <f>'2. Income &amp; Expenditure Budget'!G196</f>
        <v>16000</v>
      </c>
    </row>
    <row r="177" spans="1:3" x14ac:dyDescent="0.25">
      <c r="A177" s="194">
        <v>5803</v>
      </c>
      <c r="B177" s="437" t="s">
        <v>407</v>
      </c>
      <c r="C177" s="236">
        <f>'2. Income &amp; Expenditure Budget'!G197</f>
        <v>21000</v>
      </c>
    </row>
    <row r="178" spans="1:3" x14ac:dyDescent="0.25">
      <c r="A178" s="194">
        <v>5804</v>
      </c>
      <c r="B178" s="68" t="s">
        <v>256</v>
      </c>
      <c r="C178" s="236">
        <f>'2. Income &amp; Expenditure Budget'!G198</f>
        <v>0</v>
      </c>
    </row>
    <row r="179" spans="1:3" ht="15.75" thickBot="1" x14ac:dyDescent="0.3">
      <c r="A179" s="207">
        <v>5805</v>
      </c>
      <c r="B179" s="543" t="s">
        <v>257</v>
      </c>
      <c r="C179" s="236">
        <f>'2. Income &amp; Expenditure Budget'!G199</f>
        <v>6600</v>
      </c>
    </row>
    <row r="180" spans="1:3" x14ac:dyDescent="0.25">
      <c r="A180" s="194">
        <v>6010</v>
      </c>
      <c r="B180" s="68" t="s">
        <v>97</v>
      </c>
      <c r="C180" s="236">
        <f>'2. Income &amp; Expenditure Budget'!G203</f>
        <v>0</v>
      </c>
    </row>
    <row r="181" spans="1:3" x14ac:dyDescent="0.25">
      <c r="A181" s="194">
        <v>6011</v>
      </c>
      <c r="B181" s="68" t="s">
        <v>258</v>
      </c>
      <c r="C181" s="236">
        <f>'2. Income &amp; Expenditure Budget'!G204</f>
        <v>0</v>
      </c>
    </row>
    <row r="182" spans="1:3" x14ac:dyDescent="0.25">
      <c r="A182" s="194">
        <v>6050</v>
      </c>
      <c r="B182" s="68" t="s">
        <v>98</v>
      </c>
      <c r="C182" s="236">
        <f>'2. Income &amp; Expenditure Budget'!G205</f>
        <v>0</v>
      </c>
    </row>
    <row r="183" spans="1:3" x14ac:dyDescent="0.25">
      <c r="A183" s="194">
        <v>6070</v>
      </c>
      <c r="B183" s="68" t="s">
        <v>317</v>
      </c>
      <c r="C183" s="236">
        <f>'2. Income &amp; Expenditure Budget'!G206</f>
        <v>0</v>
      </c>
    </row>
    <row r="184" spans="1:3" x14ac:dyDescent="0.25">
      <c r="A184" s="194">
        <v>6100</v>
      </c>
      <c r="B184" s="547" t="s">
        <v>223</v>
      </c>
      <c r="C184" s="236">
        <f>'2. Income &amp; Expenditure Budget'!G207</f>
        <v>0</v>
      </c>
    </row>
    <row r="185" spans="1:3" x14ac:dyDescent="0.25">
      <c r="A185" s="194">
        <v>6150</v>
      </c>
      <c r="B185" s="547" t="s">
        <v>224</v>
      </c>
      <c r="C185" s="236">
        <f>'2. Income &amp; Expenditure Budget'!G208</f>
        <v>0</v>
      </c>
    </row>
    <row r="186" spans="1:3" x14ac:dyDescent="0.25">
      <c r="A186" s="194">
        <v>6210</v>
      </c>
      <c r="B186" s="547" t="s">
        <v>225</v>
      </c>
      <c r="C186" s="236">
        <f>'2. Income &amp; Expenditure Budget'!G209</f>
        <v>0</v>
      </c>
    </row>
    <row r="187" spans="1:3" x14ac:dyDescent="0.25">
      <c r="A187" s="194">
        <v>6250</v>
      </c>
      <c r="B187" s="547" t="s">
        <v>226</v>
      </c>
      <c r="C187" s="236">
        <f>'2. Income &amp; Expenditure Budget'!G210</f>
        <v>0</v>
      </c>
    </row>
    <row r="188" spans="1:3" x14ac:dyDescent="0.25">
      <c r="A188" s="194">
        <v>6300</v>
      </c>
      <c r="B188" s="547" t="s">
        <v>227</v>
      </c>
      <c r="C188" s="236">
        <f>'2. Income &amp; Expenditure Budget'!G211</f>
        <v>0</v>
      </c>
    </row>
    <row r="189" spans="1:3" x14ac:dyDescent="0.25">
      <c r="A189" s="194">
        <v>6305</v>
      </c>
      <c r="B189" s="548" t="s">
        <v>43</v>
      </c>
      <c r="C189" s="236">
        <f>'2. Income &amp; Expenditure Budget'!G212</f>
        <v>0</v>
      </c>
    </row>
    <row r="190" spans="1:3" x14ac:dyDescent="0.25">
      <c r="A190" s="194">
        <v>6350</v>
      </c>
      <c r="B190" s="547" t="s">
        <v>228</v>
      </c>
      <c r="C190" s="236">
        <f>'2. Income &amp; Expenditure Budget'!G213</f>
        <v>0</v>
      </c>
    </row>
    <row r="191" spans="1:3" x14ac:dyDescent="0.25">
      <c r="A191" s="194">
        <v>6355</v>
      </c>
      <c r="B191" s="547" t="s">
        <v>318</v>
      </c>
      <c r="C191" s="236">
        <f>'2. Income &amp; Expenditure Budget'!G214</f>
        <v>0</v>
      </c>
    </row>
    <row r="192" spans="1:3" x14ac:dyDescent="0.25">
      <c r="A192" s="194">
        <v>6400</v>
      </c>
      <c r="B192" s="547" t="s">
        <v>229</v>
      </c>
      <c r="C192" s="236">
        <f>'2. Income &amp; Expenditure Budget'!G215</f>
        <v>0</v>
      </c>
    </row>
    <row r="193" spans="1:3" x14ac:dyDescent="0.25">
      <c r="A193" s="194">
        <v>6450</v>
      </c>
      <c r="B193" s="547" t="s">
        <v>230</v>
      </c>
      <c r="C193" s="236">
        <f>'2. Income &amp; Expenditure Budget'!G216</f>
        <v>0</v>
      </c>
    </row>
    <row r="194" spans="1:3" x14ac:dyDescent="0.25">
      <c r="A194" s="194">
        <v>6500</v>
      </c>
      <c r="B194" s="547" t="s">
        <v>231</v>
      </c>
      <c r="C194" s="236">
        <f>'2. Income &amp; Expenditure Budget'!G217</f>
        <v>0</v>
      </c>
    </row>
    <row r="195" spans="1:3" x14ac:dyDescent="0.25">
      <c r="A195" s="194">
        <v>6600</v>
      </c>
      <c r="B195" s="547" t="s">
        <v>12</v>
      </c>
      <c r="C195" s="236">
        <f>'2. Income &amp; Expenditure Budget'!G218</f>
        <v>0</v>
      </c>
    </row>
    <row r="196" spans="1:3" x14ac:dyDescent="0.25">
      <c r="A196" s="194">
        <v>6650</v>
      </c>
      <c r="B196" s="547" t="s">
        <v>85</v>
      </c>
      <c r="C196" s="236">
        <f>'2. Income &amp; Expenditure Budget'!G219</f>
        <v>0</v>
      </c>
    </row>
    <row r="197" spans="1:3" x14ac:dyDescent="0.25">
      <c r="A197" s="194">
        <v>6700</v>
      </c>
      <c r="B197" s="547" t="s">
        <v>58</v>
      </c>
      <c r="C197" s="236">
        <f>'2. Income &amp; Expenditure Budget'!G220</f>
        <v>0</v>
      </c>
    </row>
    <row r="198" spans="1:3" x14ac:dyDescent="0.25">
      <c r="A198" s="194">
        <v>6730</v>
      </c>
      <c r="B198" s="547" t="s">
        <v>68</v>
      </c>
      <c r="C198" s="236">
        <f>'2. Income &amp; Expenditure Budget'!G221</f>
        <v>0</v>
      </c>
    </row>
    <row r="199" spans="1:3" x14ac:dyDescent="0.25">
      <c r="A199" s="194">
        <v>6731</v>
      </c>
      <c r="B199" s="547" t="s">
        <v>232</v>
      </c>
      <c r="C199" s="236">
        <f>'2. Income &amp; Expenditure Budget'!G222</f>
        <v>0</v>
      </c>
    </row>
    <row r="200" spans="1:3" x14ac:dyDescent="0.25">
      <c r="A200" s="194">
        <v>6750</v>
      </c>
      <c r="B200" s="547" t="s">
        <v>26</v>
      </c>
      <c r="C200" s="236">
        <f>'2. Income &amp; Expenditure Budget'!G223</f>
        <v>0</v>
      </c>
    </row>
    <row r="201" spans="1:3" x14ac:dyDescent="0.25">
      <c r="A201" s="194">
        <v>6755</v>
      </c>
      <c r="B201" s="547" t="s">
        <v>233</v>
      </c>
      <c r="C201" s="236">
        <f>'2. Income &amp; Expenditure Budget'!G224</f>
        <v>0</v>
      </c>
    </row>
    <row r="202" spans="1:3" x14ac:dyDescent="0.25">
      <c r="A202" s="194">
        <v>6780</v>
      </c>
      <c r="B202" s="547" t="s">
        <v>13</v>
      </c>
      <c r="C202" s="236">
        <f>'2. Income &amp; Expenditure Budget'!G225</f>
        <v>0</v>
      </c>
    </row>
    <row r="203" spans="1:3" x14ac:dyDescent="0.25">
      <c r="A203" s="194">
        <v>6800</v>
      </c>
      <c r="B203" s="547" t="s">
        <v>234</v>
      </c>
      <c r="C203" s="236">
        <f>'2. Income &amp; Expenditure Budget'!G226</f>
        <v>0</v>
      </c>
    </row>
    <row r="204" spans="1:3" x14ac:dyDescent="0.25">
      <c r="A204" s="194">
        <v>6830</v>
      </c>
      <c r="B204" s="547" t="s">
        <v>86</v>
      </c>
      <c r="C204" s="236">
        <f>'2. Income &amp; Expenditure Budget'!G227</f>
        <v>0</v>
      </c>
    </row>
    <row r="205" spans="1:3" x14ac:dyDescent="0.25">
      <c r="A205" s="194">
        <v>6870</v>
      </c>
      <c r="B205" s="547" t="s">
        <v>319</v>
      </c>
      <c r="C205" s="236">
        <f>'2. Income &amp; Expenditure Budget'!G228</f>
        <v>0</v>
      </c>
    </row>
    <row r="206" spans="1:3" x14ac:dyDescent="0.25">
      <c r="A206" s="194">
        <v>6900</v>
      </c>
      <c r="B206" s="547" t="s">
        <v>14</v>
      </c>
      <c r="C206" s="236">
        <f>'2. Income &amp; Expenditure Budget'!G229</f>
        <v>0</v>
      </c>
    </row>
    <row r="207" spans="1:3" x14ac:dyDescent="0.25">
      <c r="A207" s="194">
        <v>7300</v>
      </c>
      <c r="B207" s="547" t="s">
        <v>235</v>
      </c>
      <c r="C207" s="236">
        <f>'2. Income &amp; Expenditure Budget'!G233</f>
        <v>0</v>
      </c>
    </row>
    <row r="208" spans="1:3" x14ac:dyDescent="0.25">
      <c r="A208" s="194">
        <v>7320</v>
      </c>
      <c r="B208" s="547" t="s">
        <v>27</v>
      </c>
      <c r="C208" s="236">
        <f>'2. Income &amp; Expenditure Budget'!G234</f>
        <v>0</v>
      </c>
    </row>
    <row r="209" spans="1:3" x14ac:dyDescent="0.25">
      <c r="A209" s="194">
        <v>7400</v>
      </c>
      <c r="B209" s="547" t="s">
        <v>15</v>
      </c>
      <c r="C209" s="236">
        <f>'2. Income &amp; Expenditure Budget'!G235</f>
        <v>0</v>
      </c>
    </row>
    <row r="210" spans="1:3" x14ac:dyDescent="0.25">
      <c r="A210" s="194">
        <v>7450</v>
      </c>
      <c r="B210" s="547" t="s">
        <v>236</v>
      </c>
      <c r="C210" s="236">
        <f>'2. Income &amp; Expenditure Budget'!G236</f>
        <v>0</v>
      </c>
    </row>
    <row r="211" spans="1:3" x14ac:dyDescent="0.25">
      <c r="A211" s="194">
        <v>7500</v>
      </c>
      <c r="B211" s="547" t="s">
        <v>237</v>
      </c>
      <c r="C211" s="236">
        <f>'2. Income &amp; Expenditure Budget'!G237</f>
        <v>0</v>
      </c>
    </row>
    <row r="212" spans="1:3" x14ac:dyDescent="0.25">
      <c r="A212" s="194">
        <v>7800</v>
      </c>
      <c r="B212" s="547" t="s">
        <v>28</v>
      </c>
      <c r="C212" s="236">
        <f>'2. Income &amp; Expenditure Budget'!G238</f>
        <v>0</v>
      </c>
    </row>
    <row r="213" spans="1:3" x14ac:dyDescent="0.25">
      <c r="B213" s="73"/>
    </row>
    <row r="214" spans="1:3" x14ac:dyDescent="0.25">
      <c r="B214" s="73"/>
    </row>
    <row r="215" spans="1:3" x14ac:dyDescent="0.25">
      <c r="B215" s="73"/>
    </row>
    <row r="216" spans="1:3" x14ac:dyDescent="0.25">
      <c r="B216" s="73"/>
    </row>
    <row r="217" spans="1:3" x14ac:dyDescent="0.25">
      <c r="B217" s="73"/>
    </row>
    <row r="218" spans="1:3" x14ac:dyDescent="0.25">
      <c r="B218" s="73"/>
    </row>
    <row r="219" spans="1:3" x14ac:dyDescent="0.25">
      <c r="B219" s="73"/>
    </row>
    <row r="220" spans="1:3" x14ac:dyDescent="0.25">
      <c r="B220" s="73"/>
    </row>
    <row r="221" spans="1:3" x14ac:dyDescent="0.25">
      <c r="B221" s="73"/>
    </row>
    <row r="222" spans="1:3" x14ac:dyDescent="0.25">
      <c r="B222" s="73"/>
    </row>
    <row r="223" spans="1:3" x14ac:dyDescent="0.25">
      <c r="B223" s="73"/>
    </row>
    <row r="224" spans="1:3" x14ac:dyDescent="0.25">
      <c r="B224" s="73"/>
    </row>
    <row r="225" spans="2:2" x14ac:dyDescent="0.25">
      <c r="B225" s="73"/>
    </row>
    <row r="226" spans="2:2" x14ac:dyDescent="0.25">
      <c r="B226" s="73"/>
    </row>
    <row r="227" spans="2:2" x14ac:dyDescent="0.25">
      <c r="B227" s="73"/>
    </row>
    <row r="228" spans="2:2" x14ac:dyDescent="0.25">
      <c r="B228" s="73"/>
    </row>
    <row r="229" spans="2:2" x14ac:dyDescent="0.25">
      <c r="B229" s="73"/>
    </row>
    <row r="230" spans="2:2" x14ac:dyDescent="0.25">
      <c r="B230" s="73"/>
    </row>
    <row r="231" spans="2:2" x14ac:dyDescent="0.25">
      <c r="B231" s="73"/>
    </row>
    <row r="232" spans="2:2" x14ac:dyDescent="0.25">
      <c r="B232" s="73"/>
    </row>
    <row r="233" spans="2:2" x14ac:dyDescent="0.25">
      <c r="B233" s="73"/>
    </row>
    <row r="234" spans="2:2" x14ac:dyDescent="0.25">
      <c r="B234" s="73"/>
    </row>
    <row r="235" spans="2:2" x14ac:dyDescent="0.25">
      <c r="B235" s="73"/>
    </row>
    <row r="236" spans="2:2" x14ac:dyDescent="0.25">
      <c r="B236" s="73"/>
    </row>
    <row r="237" spans="2:2" x14ac:dyDescent="0.25">
      <c r="B237" s="73"/>
    </row>
    <row r="238" spans="2:2" x14ac:dyDescent="0.25">
      <c r="B238" s="73"/>
    </row>
    <row r="239" spans="2:2" x14ac:dyDescent="0.25">
      <c r="B239" s="73"/>
    </row>
    <row r="240" spans="2:2" x14ac:dyDescent="0.25">
      <c r="B240" s="73"/>
    </row>
    <row r="241" spans="2:2" x14ac:dyDescent="0.25">
      <c r="B241" s="73"/>
    </row>
    <row r="242" spans="2:2" x14ac:dyDescent="0.25">
      <c r="B242" s="73"/>
    </row>
  </sheetData>
  <autoFilter ref="A15:C212" xr:uid="{57B8F699-D976-4566-8017-84F5856782F0}"/>
  <mergeCells count="3">
    <mergeCell ref="A1:C1"/>
    <mergeCell ref="A2:C2"/>
    <mergeCell ref="A3:B3"/>
  </mergeCells>
  <hyperlinks>
    <hyperlink ref="B11" r:id="rId1" xr:uid="{61409C3F-4633-4B27-A518-1F4940E93CCC}"/>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611FE8-87E5-40C9-8D45-B24F3066C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E2AE1-63B1-4012-89CE-DC157BFC5276}">
  <ds:schemaRefs>
    <ds:schemaRef ds:uri="http://schemas.microsoft.com/sharepoint/v3/contenttype/forms"/>
  </ds:schemaRefs>
</ds:datastoreItem>
</file>

<file path=customXml/itemProps3.xml><?xml version="1.0" encoding="utf-8"?>
<ds:datastoreItem xmlns:ds="http://schemas.openxmlformats.org/officeDocument/2006/customXml" ds:itemID="{D9989A4E-7528-4F58-8F38-7601330927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 Budget Grant Calculation</vt:lpstr>
      <vt:lpstr>1b.Covid 19 grants</vt:lpstr>
      <vt:lpstr>2. Income &amp; Expenditure Budget</vt:lpstr>
      <vt:lpstr>3. Opening Bank Position </vt:lpstr>
      <vt:lpstr>4. Estimated Operating Cashflow</vt:lpstr>
      <vt:lpstr>5. Capital Expenditure Budget</vt:lpstr>
      <vt:lpstr>6. Monthly Cashflow </vt:lpstr>
      <vt:lpstr>7.Surf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2022-03-03T10:39:46Z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