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 codeName="{9351B8E1-9728-8E5E-8161-817DCB669FF3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nhaugh\Documents\FSSU\2020-21\FSSU Files Ann Haugh\Monthly Reporting Template\Template 21-22\"/>
    </mc:Choice>
  </mc:AlternateContent>
  <xr:revisionPtr revIDLastSave="0" documentId="13_ncr:1_{3ED3E921-A5E2-4290-9C6F-A0398BF5BB8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. Instructions" sheetId="7" r:id="rId1"/>
    <sheet name="2. Budget Grant Calculation" sheetId="4" r:id="rId2"/>
    <sheet name="3. Income &amp; Expenditure Budget" sheetId="1" r:id="rId3"/>
    <sheet name="4. Capital Project" sheetId="5" r:id="rId4"/>
    <sheet name="5. COVID" sheetId="8" state="hidden" r:id="rId5"/>
    <sheet name="Import Budget" sheetId="9" state="hidden" r:id="rId6"/>
  </sheets>
  <definedNames>
    <definedName name="DEIS_NonDeis">'2. Budget Grant Calculation'!$E$45:$E$46</definedName>
    <definedName name="Full_Reduced_Grant">'2. Budget Grant Calculation'!$E$48:$E$49</definedName>
    <definedName name="No_of_Teachers">'Import Budget'!$I$6:$I$21</definedName>
    <definedName name="_xlnm.Print_Area" localSheetId="0">'1. Instructions'!$A$1:$M$35</definedName>
    <definedName name="_xlnm.Print_Area" localSheetId="2">'3. Income &amp; Expenditure Budget'!$A$2:$F$217</definedName>
    <definedName name="_xlnm.Print_Area" localSheetId="3">'4. Capital Project'!$A$1:$C$33</definedName>
    <definedName name="_xlnm.Print_Area" localSheetId="5">'Import Budget'!$A$2:$F$189</definedName>
    <definedName name="SpecSch_Full_Grant">'Import Budget'!$J$6:$J$21</definedName>
    <definedName name="SpecSch_Reduced_Grant">'Import Budget'!$K$6:$K$21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4" l="1"/>
  <c r="F17" i="1"/>
  <c r="H96" i="4"/>
  <c r="G96" i="4"/>
  <c r="J10" i="1" l="1"/>
  <c r="J13" i="1"/>
  <c r="J18" i="1"/>
  <c r="J20" i="1"/>
  <c r="J21" i="1"/>
  <c r="J22" i="1"/>
  <c r="J23" i="1"/>
  <c r="J24" i="1"/>
  <c r="J25" i="1"/>
  <c r="J26" i="1"/>
  <c r="J27" i="1"/>
  <c r="J28" i="1"/>
  <c r="J32" i="1"/>
  <c r="J33" i="1"/>
  <c r="J36" i="1"/>
  <c r="J37" i="1"/>
  <c r="J38" i="1"/>
  <c r="J39" i="1"/>
  <c r="J40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3" i="1"/>
  <c r="J74" i="1"/>
  <c r="J75" i="1"/>
  <c r="J76" i="1"/>
  <c r="J77" i="1"/>
  <c r="J78" i="1"/>
  <c r="J79" i="1"/>
  <c r="J80" i="1"/>
  <c r="J81" i="1"/>
  <c r="J87" i="1"/>
  <c r="J88" i="1"/>
  <c r="J89" i="1"/>
  <c r="J90" i="1"/>
  <c r="J91" i="1"/>
  <c r="J92" i="1"/>
  <c r="J93" i="1"/>
  <c r="J94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7" i="1"/>
  <c r="J198" i="1"/>
  <c r="J199" i="1"/>
  <c r="J200" i="1"/>
  <c r="J201" i="1"/>
  <c r="J202" i="1"/>
  <c r="G93" i="4" l="1"/>
  <c r="E37" i="4"/>
  <c r="G92" i="4" s="1"/>
  <c r="F10" i="9" l="1"/>
  <c r="F13" i="9"/>
  <c r="F18" i="9"/>
  <c r="F20" i="9"/>
  <c r="F21" i="9"/>
  <c r="F22" i="9"/>
  <c r="F23" i="9"/>
  <c r="F24" i="9"/>
  <c r="F25" i="9"/>
  <c r="F26" i="9"/>
  <c r="F27" i="9"/>
  <c r="F28" i="9"/>
  <c r="F32" i="9"/>
  <c r="F33" i="9"/>
  <c r="E41" i="4"/>
  <c r="E38" i="4"/>
  <c r="F38" i="4" s="1"/>
  <c r="E36" i="4"/>
  <c r="F36" i="4" s="1"/>
  <c r="F17" i="9" l="1"/>
  <c r="J17" i="1"/>
  <c r="F95" i="1"/>
  <c r="F183" i="9"/>
  <c r="F184" i="9"/>
  <c r="F185" i="9"/>
  <c r="F186" i="9"/>
  <c r="F187" i="9"/>
  <c r="F182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56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30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88" i="9"/>
  <c r="F81" i="9"/>
  <c r="F82" i="9"/>
  <c r="F83" i="9"/>
  <c r="F84" i="9"/>
  <c r="F85" i="9"/>
  <c r="F86" i="9"/>
  <c r="F87" i="9"/>
  <c r="F80" i="9"/>
  <c r="F68" i="9"/>
  <c r="F69" i="9"/>
  <c r="F70" i="9"/>
  <c r="F71" i="9"/>
  <c r="F72" i="9"/>
  <c r="F73" i="9"/>
  <c r="F74" i="9"/>
  <c r="F75" i="9"/>
  <c r="F67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39" i="9"/>
  <c r="F35" i="9"/>
  <c r="F36" i="9"/>
  <c r="F37" i="9"/>
  <c r="F38" i="9"/>
  <c r="F34" i="9"/>
  <c r="G90" i="4" l="1"/>
  <c r="G87" i="4" l="1"/>
  <c r="G95" i="4" l="1"/>
  <c r="H87" i="4"/>
  <c r="F16" i="1" s="1"/>
  <c r="G86" i="4"/>
  <c r="F16" i="9" l="1"/>
  <c r="J16" i="1"/>
  <c r="G85" i="4"/>
  <c r="H85" i="4" s="1"/>
  <c r="F14" i="1" s="1"/>
  <c r="F44" i="4"/>
  <c r="F14" i="9" l="1"/>
  <c r="J14" i="1"/>
  <c r="E4" i="9"/>
  <c r="B4" i="9"/>
  <c r="D3" i="9"/>
  <c r="F167" i="1" l="1"/>
  <c r="E53" i="8"/>
  <c r="E54" i="8"/>
  <c r="E55" i="8"/>
  <c r="E56" i="8"/>
  <c r="E57" i="8"/>
  <c r="E52" i="8"/>
  <c r="F203" i="1" l="1"/>
  <c r="F71" i="1"/>
  <c r="F41" i="1"/>
  <c r="D3" i="1" l="1"/>
  <c r="B2" i="5" l="1"/>
  <c r="C2" i="5"/>
  <c r="B3" i="5"/>
  <c r="C3" i="5"/>
  <c r="C14" i="5"/>
  <c r="C31" i="5"/>
  <c r="B4" i="1"/>
  <c r="E4" i="1"/>
  <c r="F82" i="1"/>
  <c r="F139" i="1"/>
  <c r="F195" i="1"/>
  <c r="D1" i="4"/>
  <c r="D2" i="4"/>
  <c r="D3" i="4"/>
  <c r="E5" i="4"/>
  <c r="G8" i="4"/>
  <c r="B9" i="4"/>
  <c r="E39" i="4"/>
  <c r="E40" i="4"/>
  <c r="H83" i="4" s="1"/>
  <c r="F30" i="1" s="1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H86" i="4"/>
  <c r="H95" i="4"/>
  <c r="G97" i="4"/>
  <c r="G98" i="4"/>
  <c r="H98" i="4" s="1"/>
  <c r="F29" i="1" s="1"/>
  <c r="G99" i="4"/>
  <c r="H99" i="4" s="1"/>
  <c r="F31" i="1" s="1"/>
  <c r="F30" i="9" l="1"/>
  <c r="J30" i="1"/>
  <c r="J29" i="1"/>
  <c r="F29" i="9"/>
  <c r="F31" i="9"/>
  <c r="J31" i="1"/>
  <c r="G81" i="4"/>
  <c r="H81" i="4" s="1"/>
  <c r="G80" i="4"/>
  <c r="H80" i="4" s="1"/>
  <c r="H97" i="4"/>
  <c r="F19" i="1" s="1"/>
  <c r="G78" i="4"/>
  <c r="H78" i="4" s="1"/>
  <c r="F8" i="1"/>
  <c r="F15" i="1"/>
  <c r="F204" i="1"/>
  <c r="F205" i="1" s="1"/>
  <c r="G83" i="4"/>
  <c r="C33" i="5"/>
  <c r="F7" i="4"/>
  <c r="G5" i="4" s="1"/>
  <c r="F15" i="9" l="1"/>
  <c r="J15" i="1"/>
  <c r="F8" i="9"/>
  <c r="J8" i="1"/>
  <c r="F19" i="9"/>
  <c r="J19" i="1"/>
  <c r="F12" i="1"/>
  <c r="G54" i="4"/>
  <c r="H77" i="4" s="1"/>
  <c r="E7" i="4"/>
  <c r="F12" i="9" l="1"/>
  <c r="J12" i="1"/>
  <c r="F7" i="1"/>
  <c r="J7" i="1" s="1"/>
  <c r="F7" i="9" l="1"/>
  <c r="G91" i="4"/>
  <c r="H94" i="4" s="1"/>
  <c r="F9" i="1" l="1"/>
  <c r="F9" i="9" l="1"/>
  <c r="J9" i="1"/>
  <c r="G79" i="4"/>
  <c r="H79" i="4" s="1"/>
  <c r="F11" i="1" l="1"/>
  <c r="H101" i="4"/>
  <c r="F11" i="9" l="1"/>
  <c r="J11" i="1"/>
  <c r="F34" i="1"/>
  <c r="F83" i="1" l="1"/>
  <c r="F20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Haugh</author>
  </authors>
  <commentList>
    <comment ref="G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Check Numbers if  'FALSE'  after entering all data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200-000002000000}">
      <text>
        <r>
          <rPr>
            <b/>
            <sz val="9"/>
            <color indexed="81"/>
            <rFont val="Times New Roman"/>
            <family val="1"/>
          </rPr>
          <t>Check numbers if 'FALSE'
This number must equal the total number in the yellow categories.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Haugh</author>
  </authors>
  <commentList>
    <comment ref="F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Grey Cells:</t>
        </r>
        <r>
          <rPr>
            <sz val="9"/>
            <color indexed="81"/>
            <rFont val="Tahoma"/>
            <family val="2"/>
          </rPr>
          <t xml:space="preserve">
THE CELLS IN GREY CONTAIN FORMULA PLEASE DO NOT TYPE OVER THEM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Haugh</author>
  </authors>
  <commentList>
    <comment ref="F5" authorId="0" shapeId="0" xr:uid="{59996093-2A5E-4320-8E06-4D2BC4BF69AF}">
      <text>
        <r>
          <rPr>
            <b/>
            <sz val="9"/>
            <color indexed="81"/>
            <rFont val="Tahoma"/>
            <family val="2"/>
          </rPr>
          <t>Grey Cells:</t>
        </r>
        <r>
          <rPr>
            <sz val="9"/>
            <color indexed="81"/>
            <rFont val="Tahoma"/>
            <family val="2"/>
          </rPr>
          <t xml:space="preserve">
THE CELLS IN GREY CONTAIN FORMULAE, PLEASE DO NOT TYPE OVER THEM</t>
        </r>
      </text>
    </comment>
  </commentList>
</comments>
</file>

<file path=xl/sharedStrings.xml><?xml version="1.0" encoding="utf-8"?>
<sst xmlns="http://schemas.openxmlformats.org/spreadsheetml/2006/main" count="598" uniqueCount="381">
  <si>
    <t>INCOME</t>
  </si>
  <si>
    <t>Capitation</t>
  </si>
  <si>
    <t>Other Income</t>
  </si>
  <si>
    <t>Bank Interest Received</t>
  </si>
  <si>
    <t>TOTAL INCOME</t>
  </si>
  <si>
    <t>EXPENDITURE</t>
  </si>
  <si>
    <t>Staff Room Expenses</t>
  </si>
  <si>
    <t xml:space="preserve"> </t>
  </si>
  <si>
    <t>€</t>
  </si>
  <si>
    <t>Other</t>
  </si>
  <si>
    <t>Proposed Capital Expenditure:</t>
  </si>
  <si>
    <t>Estimated Cost</t>
  </si>
  <si>
    <t>B.</t>
  </si>
  <si>
    <t>Funding to finance Capital Expenditure:</t>
  </si>
  <si>
    <t>Fundraising</t>
  </si>
  <si>
    <t>TOTAL GRANTS</t>
  </si>
  <si>
    <t>A</t>
  </si>
  <si>
    <t xml:space="preserve">  New buildings, extensions, major refurbishment  (Specify)</t>
  </si>
  <si>
    <t>Parents’ Contribution.</t>
  </si>
  <si>
    <t>Income &amp; Expenditure Budget</t>
  </si>
  <si>
    <t>School Contribution</t>
  </si>
  <si>
    <t/>
  </si>
  <si>
    <t>SCHOOL GENERATED INCOME</t>
  </si>
  <si>
    <t>TOTAL SCHOOL GENERATED INCOME</t>
  </si>
  <si>
    <t>OTHER INCOME</t>
  </si>
  <si>
    <t>TOTAL OTHER INCOME</t>
  </si>
  <si>
    <t>TOTAL  EXPENDITURE</t>
  </si>
  <si>
    <t>PLEASE FILL IN THE GREEN BOXES:</t>
  </si>
  <si>
    <t>Surplus (Deficit)   B-A</t>
  </si>
  <si>
    <t>Total Capital Funding                                                        B</t>
  </si>
  <si>
    <t>Total Capital Expenditure                                                 A</t>
  </si>
  <si>
    <t>SURPLUS/ (DEFICIT)</t>
  </si>
  <si>
    <t>Autism Spectrum Disorder</t>
  </si>
  <si>
    <t>Bus Escort Grant</t>
  </si>
  <si>
    <t>Emotional Disturbance</t>
  </si>
  <si>
    <t>Hearing Impairment Grant</t>
  </si>
  <si>
    <t xml:space="preserve">Mild General Learning Disability Mainstream Schools </t>
  </si>
  <si>
    <t>Mild General Learning Disability Mainstream Schools - 12 years plus</t>
  </si>
  <si>
    <t>Physical Disability</t>
  </si>
  <si>
    <t>Profoundly Deaf Grant</t>
  </si>
  <si>
    <t xml:space="preserve">Severe / Profound Learning Disability </t>
  </si>
  <si>
    <t>Specific Learning Disability Mainstream</t>
  </si>
  <si>
    <t>Specific Learning Disability Mainstream Schools - 12 years plus</t>
  </si>
  <si>
    <t>Specific Speech &amp; Language Disorder</t>
  </si>
  <si>
    <t>Standardised Testing Grant</t>
  </si>
  <si>
    <t>Traveller Children</t>
  </si>
  <si>
    <t>Visual Impairment Grant</t>
  </si>
  <si>
    <t>Other School Generated Income</t>
  </si>
  <si>
    <t>OTHER STATE INCOME</t>
  </si>
  <si>
    <t>HSE Funding</t>
  </si>
  <si>
    <t>TOTAL OTHER STATE INCOME</t>
  </si>
  <si>
    <t>Voluntary Contributions</t>
  </si>
  <si>
    <t>Donations</t>
  </si>
  <si>
    <t>Other Administration Expenses</t>
  </si>
  <si>
    <t>Mild General Learning Disability Special Schools</t>
  </si>
  <si>
    <t>Mild General Learning Disability Special Schools - 12 years plus</t>
  </si>
  <si>
    <t xml:space="preserve">Moderate General Learning Disability </t>
  </si>
  <si>
    <t>Specific Learning Disability Special Schools</t>
  </si>
  <si>
    <t>Specific Learning Disability Special Schools - 12 years plus</t>
  </si>
  <si>
    <t>Severe Emotional Disturbance</t>
  </si>
  <si>
    <t>Multiple Disabilities</t>
  </si>
  <si>
    <t>Ancillary Service</t>
  </si>
  <si>
    <t>No. of Students</t>
  </si>
  <si>
    <t>DEIS Grant</t>
  </si>
  <si>
    <t>DEIS Funding (€ Amount) (Based on Prior Year)</t>
  </si>
  <si>
    <t>Rate per student</t>
  </si>
  <si>
    <t>Enter Monetary Amount</t>
  </si>
  <si>
    <t>Patron/(Trustees where applicable) Contribution</t>
  </si>
  <si>
    <t>Book Rental/ Loan Scheme Non DEIS</t>
  </si>
  <si>
    <t>Book Rental/Loan Scheme DEIS</t>
  </si>
  <si>
    <t>School Book Grant DEIS</t>
  </si>
  <si>
    <t>School Book Grant Non DEIS</t>
  </si>
  <si>
    <t>Restricted External Fundraising  (Non Capital)</t>
  </si>
  <si>
    <t>Unrestricted External Fundraising  (Non Capital)</t>
  </si>
  <si>
    <t>All students Enrolled</t>
  </si>
  <si>
    <t>Note A</t>
  </si>
  <si>
    <t>Scoileanna Lan Ghaeilge</t>
  </si>
  <si>
    <t>Overall Pupils Enrolled</t>
  </si>
  <si>
    <t>Overall Pupils subject to Mainstream Grants Only</t>
  </si>
  <si>
    <t>Transition Year Pupils</t>
  </si>
  <si>
    <t>JCSP Pupils</t>
  </si>
  <si>
    <t xml:space="preserve">Scoileanna Lan Ghaeilge </t>
  </si>
  <si>
    <t xml:space="preserve">School Budget </t>
  </si>
  <si>
    <t>Budget Grant Calculation</t>
  </si>
  <si>
    <t xml:space="preserve">Capital Project  </t>
  </si>
  <si>
    <t xml:space="preserve">School Budget Year: </t>
  </si>
  <si>
    <t xml:space="preserve">School Name: </t>
  </si>
  <si>
    <t>Roll Number:</t>
  </si>
  <si>
    <t>Capital Project (where applicable, e.g. Building Project, IT)</t>
  </si>
  <si>
    <t>Defaults</t>
  </si>
  <si>
    <t>How to use Budget Templates</t>
  </si>
  <si>
    <t>Capital expenditure</t>
  </si>
  <si>
    <t xml:space="preserve">Capital expenditure is expenditure of a once off nature rather than recurring. The purpose is to acquire an asset or advantage of a lasting nature for the enduring benefit of the school. </t>
  </si>
  <si>
    <t xml:space="preserve"> Identify capital receipts which may be available to finance capital expenditure</t>
  </si>
  <si>
    <t xml:space="preserve"> Submit proposals to the Board of Management for approval</t>
  </si>
  <si>
    <t>All capital expenditure plans must be submitted to the Trustees for final approval or otherwise, in accordance with procedures laid down by them.</t>
  </si>
  <si>
    <t>INSTRUCTIONS:</t>
  </si>
  <si>
    <t>STEP 1:</t>
  </si>
  <si>
    <t>STEP 2:</t>
  </si>
  <si>
    <t xml:space="preserve">Input School Roll No: </t>
  </si>
  <si>
    <t xml:space="preserve">Fundraising </t>
  </si>
  <si>
    <t>Parents’ contributions</t>
  </si>
  <si>
    <t>State grants</t>
  </si>
  <si>
    <t xml:space="preserve">IF YOU NEED ANY FURTHER ASSISTANCE, PLEASE GO TO WWW.FSSU.IE/TEMPLATES </t>
  </si>
  <si>
    <t>FOR DETAILED INSTRUCTIONS OR CONTACT US ON 01-9104020</t>
  </si>
  <si>
    <t>STEP 3:</t>
  </si>
  <si>
    <t xml:space="preserve">Input your School Name: </t>
  </si>
  <si>
    <t xml:space="preserve">In the open Budget Template click on sheet 2 - Budget Grant Calculation. </t>
  </si>
  <si>
    <t xml:space="preserve">Click on Sheet 3 - Income and Expenditure </t>
  </si>
  <si>
    <t xml:space="preserve">Fill in your schools’ student numbers in the spaces allocated, this will calculate your school’s grants. The figures entered will link automatically from the Grant Calculation worksheet to sheet 3 - Income and Expenditure, Department and Education Income section.  </t>
  </si>
  <si>
    <t>Designated Income (Non Capital)</t>
  </si>
  <si>
    <t>Designated Expenditure (Non Capital)</t>
  </si>
  <si>
    <t>STEP 4:</t>
  </si>
  <si>
    <t>STEP 5:</t>
  </si>
  <si>
    <r>
      <t xml:space="preserve">STEP 6:       </t>
    </r>
    <r>
      <rPr>
        <sz val="11"/>
        <color indexed="8"/>
        <rFont val="Times New Roman"/>
        <family val="1"/>
      </rPr>
      <t/>
    </r>
  </si>
  <si>
    <t>STEP 7: </t>
  </si>
  <si>
    <t>STEP 8:    </t>
  </si>
  <si>
    <t xml:space="preserve">STEP 9:     </t>
  </si>
  <si>
    <t xml:space="preserve">Click on Enable Editing when prompted </t>
  </si>
  <si>
    <t>Save the file to your desktop or to a folder</t>
  </si>
  <si>
    <t xml:space="preserve">Enter estimates of income and expenditure based on previous years making necessary adjustments of where definite spending or costs have been confirmed, such as inflation, wage increases etc. </t>
  </si>
  <si>
    <t>Capitation/Non Pay Budget</t>
  </si>
  <si>
    <t>Ancillary/School Support Services Grant</t>
  </si>
  <si>
    <t>Special Education Equipment Grant</t>
  </si>
  <si>
    <t>JCSP Grant</t>
  </si>
  <si>
    <t>Transition Year Grant</t>
  </si>
  <si>
    <t>Minor Works Grant-Non Capital</t>
  </si>
  <si>
    <t>Other Non Capital DES Grants Income</t>
  </si>
  <si>
    <t>Scoileanna Lan Ghaeilge Grant</t>
  </si>
  <si>
    <t>July Provision Grant</t>
  </si>
  <si>
    <t>Department of Children and Youth Affairs Income</t>
  </si>
  <si>
    <t>DEASP School Meals Grant</t>
  </si>
  <si>
    <t>Erasmus Income</t>
  </si>
  <si>
    <t>Other State Funding</t>
  </si>
  <si>
    <t>Education Fees</t>
  </si>
  <si>
    <t>Transition Year Income</t>
  </si>
  <si>
    <t>Book Rental Scheme Income</t>
  </si>
  <si>
    <t>Classroom Books Income</t>
  </si>
  <si>
    <t>Hire of Facilities Rental Income</t>
  </si>
  <si>
    <t>Locker Income</t>
  </si>
  <si>
    <t>Journals and Year Book Income</t>
  </si>
  <si>
    <t>School Administration Charges</t>
  </si>
  <si>
    <t>Adult Education Income</t>
  </si>
  <si>
    <t>Canteen Income</t>
  </si>
  <si>
    <t>Tuck Shop Income</t>
  </si>
  <si>
    <t>Uniforms Income</t>
  </si>
  <si>
    <t>Religion/Ethos Income</t>
  </si>
  <si>
    <t>After School Study/Club Income</t>
  </si>
  <si>
    <t>Games Income</t>
  </si>
  <si>
    <t>Bus Income</t>
  </si>
  <si>
    <t>School Musical/Drama Income</t>
  </si>
  <si>
    <t>School Tours Income</t>
  </si>
  <si>
    <t>School Swimming Income</t>
  </si>
  <si>
    <t>Student Insurance Income</t>
  </si>
  <si>
    <t>Pre-School Income</t>
  </si>
  <si>
    <t>Reimbursable Income</t>
  </si>
  <si>
    <t>School Arts and Crafts Income</t>
  </si>
  <si>
    <t>School Irish Dance Income</t>
  </si>
  <si>
    <t>Restricted School Fundraising (Non Capital)</t>
  </si>
  <si>
    <t>Unrestricted School Fundraising  (Non Capital)</t>
  </si>
  <si>
    <t>Income from Parents Association</t>
  </si>
  <si>
    <t>Insurance Claim Income</t>
  </si>
  <si>
    <t>Amortisation of Grants</t>
  </si>
  <si>
    <t>Substitute Teachers Expense</t>
  </si>
  <si>
    <t>Privately Paid Teachers Expense</t>
  </si>
  <si>
    <t>Adult Education Salaries Expense</t>
  </si>
  <si>
    <t>After School Study/Club Salaries Expense</t>
  </si>
  <si>
    <t>July Provision Expense</t>
  </si>
  <si>
    <t>Bus Escort Salary Expense</t>
  </si>
  <si>
    <t>Teaching Aids Expense</t>
  </si>
  <si>
    <t>Religion/Ethos Expense</t>
  </si>
  <si>
    <t>Art Expense</t>
  </si>
  <si>
    <t>Leaving Certificate Applied Expense</t>
  </si>
  <si>
    <t>LCVP Expense</t>
  </si>
  <si>
    <t>Transition Year Expense</t>
  </si>
  <si>
    <t>Learning Support Expense</t>
  </si>
  <si>
    <t>Teacher Inservice and Training Expense</t>
  </si>
  <si>
    <t>Library Expense</t>
  </si>
  <si>
    <t>Physical Education Expense</t>
  </si>
  <si>
    <t>Games (excl. travel) Expense</t>
  </si>
  <si>
    <t>Travel Games Expense</t>
  </si>
  <si>
    <t>Bus Hire Expense</t>
  </si>
  <si>
    <t>School Tours Expense</t>
  </si>
  <si>
    <t>School Musical/Drama Expense</t>
  </si>
  <si>
    <t>Book Grant Expense</t>
  </si>
  <si>
    <t>Book Rental Scheme Expense</t>
  </si>
  <si>
    <t>School Yearbook/Journal Expense</t>
  </si>
  <si>
    <t>Trophies and Prizes Expense</t>
  </si>
  <si>
    <t>Uniform Expense</t>
  </si>
  <si>
    <t>Home School Liaison Expense</t>
  </si>
  <si>
    <t>Other Educational Expense</t>
  </si>
  <si>
    <t>Department of Children and Youth Affairs Activities Expense</t>
  </si>
  <si>
    <t>DEASP Grants - School Meals Grant Expense</t>
  </si>
  <si>
    <t>Erasmus Expense</t>
  </si>
  <si>
    <t>Other Non Capital DES Grants Expense</t>
  </si>
  <si>
    <t>Student Insurance Expense</t>
  </si>
  <si>
    <t>Standardised Testing Expense</t>
  </si>
  <si>
    <t>Special Educational Equipment (Non Capital) Expense</t>
  </si>
  <si>
    <t>School Irish Dance Expense</t>
  </si>
  <si>
    <t>School Swimming Expense</t>
  </si>
  <si>
    <t>Restricted School Fundraising Expenses (Non Capital)</t>
  </si>
  <si>
    <t>Restricted External Fundraising Expenses (Non Capital)</t>
  </si>
  <si>
    <t>Unrestricted External Fundraising Expenses (Non Capital)</t>
  </si>
  <si>
    <t>Unrestricted School Fundraising Expenses (Non Capital)</t>
  </si>
  <si>
    <t>Other Educational Wages Expense</t>
  </si>
  <si>
    <t>Pre-School Expense</t>
  </si>
  <si>
    <t>Caretaker Wages Expense</t>
  </si>
  <si>
    <t>Cleaners Wages Expense</t>
  </si>
  <si>
    <t>Contract Cleaners Expense</t>
  </si>
  <si>
    <t>Cleaning Materials Expense</t>
  </si>
  <si>
    <t>Repairs to Buildings and Grounds Expense</t>
  </si>
  <si>
    <t>Minor Works Grant (Non Capital) Expense</t>
  </si>
  <si>
    <t>Repairs to Furniture, Fittings and Equipment Expense</t>
  </si>
  <si>
    <t>Security Expense</t>
  </si>
  <si>
    <t>Insurance Expense</t>
  </si>
  <si>
    <t>Heating Expense</t>
  </si>
  <si>
    <t>Light and Power Expense</t>
  </si>
  <si>
    <t>Water Rates and Refuse Expense</t>
  </si>
  <si>
    <t>Repairs to Sports Complex</t>
  </si>
  <si>
    <t>Licence Fee to Patron/Trustee Expense</t>
  </si>
  <si>
    <t>Other Repairs and Maintenance Expense</t>
  </si>
  <si>
    <t>Clerical Officers/Secretarial Wages Expense</t>
  </si>
  <si>
    <t>Recruitment Expense</t>
  </si>
  <si>
    <t>Advertising / Public Relations Expense</t>
  </si>
  <si>
    <t>Postage Expense</t>
  </si>
  <si>
    <t>Printing and Stationery Expense</t>
  </si>
  <si>
    <t>Photocopying Expense</t>
  </si>
  <si>
    <t>Office Equipment (Non Capital) Expense</t>
  </si>
  <si>
    <t>Computer Equipment (Non Capital) Expense</t>
  </si>
  <si>
    <t>Accounting / Auditing Expense</t>
  </si>
  <si>
    <t>Other Professional Fees Expense</t>
  </si>
  <si>
    <t>Travel and Subsistence Expense</t>
  </si>
  <si>
    <t>Principals Expenses</t>
  </si>
  <si>
    <t>Board of Management Expense</t>
  </si>
  <si>
    <t>Annual Subscriptions Expense</t>
  </si>
  <si>
    <t>InSchool Administration System Expense</t>
  </si>
  <si>
    <t>Donations to Charity</t>
  </si>
  <si>
    <t>Medical and First Aid Expense</t>
  </si>
  <si>
    <t>Hospitality Expense</t>
  </si>
  <si>
    <t>Tuck Shop Expense</t>
  </si>
  <si>
    <t>Canteen Expense</t>
  </si>
  <si>
    <t>Leasing Expenses</t>
  </si>
  <si>
    <t>Loan Charges Expense</t>
  </si>
  <si>
    <t>Bank Interest Expense</t>
  </si>
  <si>
    <t>Bank Charges Expense</t>
  </si>
  <si>
    <t>Reimbursable Expenses</t>
  </si>
  <si>
    <t>NOTE:</t>
  </si>
  <si>
    <t>DEPARTMENTOF EDUCATION AND SKILLS INCOME</t>
  </si>
  <si>
    <t>EDUCATION SALARIES</t>
  </si>
  <si>
    <t>TOTAL EDUCATION SALARIES COSTS</t>
  </si>
  <si>
    <t>EDUCATION OTHER</t>
  </si>
  <si>
    <t>TOTAL EDUCATION OTHER COSTS</t>
  </si>
  <si>
    <t>REPAIRS, MAINTENANCE &amp; ESTABLISHMENT</t>
  </si>
  <si>
    <t>TOTAL REPAIRS, MAINTENANCE &amp; ESTABLISHMENT COSTS</t>
  </si>
  <si>
    <t>ADMINISTRATION</t>
  </si>
  <si>
    <t>TOTAL ADMINISTRATION COSTS</t>
  </si>
  <si>
    <t>FINANCIAL</t>
  </si>
  <si>
    <t>TOTAL FINANCE COSTS</t>
  </si>
  <si>
    <t>CONTINGENCY SPEND 5%</t>
  </si>
  <si>
    <r>
      <t xml:space="preserve">  </t>
    </r>
    <r>
      <rPr>
        <b/>
        <sz val="12"/>
        <color indexed="8"/>
        <rFont val="Times New Roman"/>
        <family val="1"/>
      </rPr>
      <t>Furniture, Fittings and Equipment  (Specify)</t>
    </r>
  </si>
  <si>
    <r>
      <t xml:space="preserve">  </t>
    </r>
    <r>
      <rPr>
        <b/>
        <sz val="12"/>
        <color indexed="8"/>
        <rFont val="Times New Roman"/>
        <family val="1"/>
      </rPr>
      <t>Computer Equipment  (Specify)</t>
    </r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</si>
  <si>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</si>
  <si>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>Out of Control</t>
  </si>
  <si>
    <t>ASD Early Intervention</t>
  </si>
  <si>
    <t xml:space="preserve">ASD Early Intervention </t>
  </si>
  <si>
    <t>Scoil</t>
  </si>
  <si>
    <t>12345G</t>
  </si>
  <si>
    <t>School Excellence Fund Income</t>
  </si>
  <si>
    <t>Classroom Book Expenditure</t>
  </si>
  <si>
    <t>School Excellence Fund Expenditure</t>
  </si>
  <si>
    <t>Leaving Certificate Applied Grant</t>
  </si>
  <si>
    <t>Number of Pupils entitled to enhanced rates as per Circular 0038/2020</t>
  </si>
  <si>
    <t>Overall Pupils subject to Mainstream Grants Only 2020/21</t>
  </si>
  <si>
    <t>Special Subject Grant</t>
  </si>
  <si>
    <t>Discounts Given</t>
  </si>
  <si>
    <t>Supervision and Substitution Salaries Expense</t>
  </si>
  <si>
    <t>Non Capital Computers / ICT Expense</t>
  </si>
  <si>
    <t>Other Subjects Expense</t>
  </si>
  <si>
    <t>Caretaker Pension Expense</t>
  </si>
  <si>
    <t>Cleaners' Pension Expense</t>
  </si>
  <si>
    <t>Rent of Temporary Accommodation Expense</t>
  </si>
  <si>
    <t>Other Rental Costs Expense</t>
  </si>
  <si>
    <t>Clerical Officers/Secretarial Pension Expense</t>
  </si>
  <si>
    <t>Discounts Received</t>
  </si>
  <si>
    <t>Covid Aide Grant</t>
  </si>
  <si>
    <t>Special Schools will receive an enhanced COVID-19 grant in line with the number of teachers allocated as per table below.</t>
  </si>
  <si>
    <t>Special Schools</t>
  </si>
  <si>
    <t>Number of Teachers</t>
  </si>
  <si>
    <t>Enhanced funding</t>
  </si>
  <si>
    <t>The table below sets out the number of days funding which is being provided by the Department based on school size.</t>
  </si>
  <si>
    <t>COVID -19 Capitation Grant for Cleaning Costs- rate per pupil</t>
  </si>
  <si>
    <t>Mainstream</t>
  </si>
  <si>
    <t>Special Class</t>
  </si>
  <si>
    <t>COVID-19 related grants</t>
  </si>
  <si>
    <t>Pupil Enrolment</t>
  </si>
  <si>
    <t>Value of Grant</t>
  </si>
  <si>
    <t>up to 60</t>
  </si>
  <si>
    <t>Enrolment Range</t>
  </si>
  <si>
    <t>From</t>
  </si>
  <si>
    <t>To</t>
  </si>
  <si>
    <t>No. of days</t>
  </si>
  <si>
    <t>&lt;300</t>
  </si>
  <si>
    <t>&gt;600</t>
  </si>
  <si>
    <t>School Size</t>
  </si>
  <si>
    <t>Currrent Minor Works Grant</t>
  </si>
  <si>
    <t>Enhanced Covid-19 element</t>
  </si>
  <si>
    <t>Total Minor Works Grant</t>
  </si>
  <si>
    <t>COVID Enhanced Minor Works grant</t>
  </si>
  <si>
    <t>Example of Covid-19 Capitation Grant for Cleaning Costs                        (paid in 3 installments)</t>
  </si>
  <si>
    <t>Rate per pupil (Up to end of 2020)</t>
  </si>
  <si>
    <t xml:space="preserve">COVID-19 Capitation Grant for PPE, Consumables and Equipment </t>
  </si>
  <si>
    <t>COVID Minor Works Grant-Non Capital</t>
  </si>
  <si>
    <t>COVID Aide Grant</t>
  </si>
  <si>
    <t>The daily rate payable is €143.32. This daily rate is inclusive of employers PRSI and holiday pay of 8%</t>
  </si>
  <si>
    <t xml:space="preserve">All Special Schools </t>
  </si>
  <si>
    <t>School Book Grant DEIS/Non Deis</t>
  </si>
  <si>
    <t>COVID Funding for Replacement Caretaker Hours</t>
  </si>
  <si>
    <t>COVID Funding for Replacement Secretarial Hours</t>
  </si>
  <si>
    <t>COVID Funding for Replacement Cleaner Hours</t>
  </si>
  <si>
    <t>COVID Funding for Replacement Bus Escort Hours</t>
  </si>
  <si>
    <t>COVID Replacement Bus Escort Hours Expense</t>
  </si>
  <si>
    <t>COVID Replacement Caretaker Hours Expense</t>
  </si>
  <si>
    <t>COVID Replacement Cleaner Hours Expense</t>
  </si>
  <si>
    <t>COVID Capitation for Cleaning Non Wages Expense</t>
  </si>
  <si>
    <t>COVID Replacement Secretary Hours Expense</t>
  </si>
  <si>
    <t>ICT Grant</t>
  </si>
  <si>
    <t>Temporary Accommodation Grant Income</t>
  </si>
  <si>
    <t>COVID Capitation PPE Grant</t>
  </si>
  <si>
    <t>COVID Capitation for Additional Cleaning Grant</t>
  </si>
  <si>
    <t>COVID Minor Works Grant (Non Capital) Expense</t>
  </si>
  <si>
    <t>COVID Aide Grant Wages Expense</t>
  </si>
  <si>
    <t>COVID Capitation for PPE Grant Expense</t>
  </si>
  <si>
    <t>COVID Capitation for Cleaning Wages Expense</t>
  </si>
  <si>
    <t xml:space="preserve">Telephone Expense / SMS Text </t>
  </si>
  <si>
    <t>Accounting Software/Payroll Software Expense</t>
  </si>
  <si>
    <t xml:space="preserve">School Book Grant DEIS/Non Deis </t>
  </si>
  <si>
    <t>Book Rental/Loan Scheme DEIS/Non Deis</t>
  </si>
  <si>
    <t>Mainstream Schools Reduced grant (Minimum €5,370, Maximum €44,750)</t>
  </si>
  <si>
    <t>21/22</t>
  </si>
  <si>
    <t xml:space="preserve">PROGRAMME GRANTS </t>
  </si>
  <si>
    <t xml:space="preserve">LCA Enrolment </t>
  </si>
  <si>
    <t xml:space="preserve">JCSP Enrolment </t>
  </si>
  <si>
    <t xml:space="preserve">TY Enrolment </t>
  </si>
  <si>
    <t xml:space="preserve">Leaving Certificate Applied Pupils </t>
  </si>
  <si>
    <t xml:space="preserve">Transition Year Grant </t>
  </si>
  <si>
    <t xml:space="preserve">GREY CELLS CONTAIN FORMULA PLEASE DO NOT OVERTYPE </t>
  </si>
  <si>
    <t>DEIS</t>
  </si>
  <si>
    <t>Non DEIS</t>
  </si>
  <si>
    <t>Reduced Grant</t>
  </si>
  <si>
    <t>Mainstream Schools Full grant (Minimum €10,380, Maximum €86,500)</t>
  </si>
  <si>
    <r>
      <t>Minor Works Grant</t>
    </r>
    <r>
      <rPr>
        <sz val="12"/>
        <color theme="1"/>
        <rFont val="Times New Roman"/>
        <family val="1"/>
      </rPr>
      <t xml:space="preserve"> </t>
    </r>
  </si>
  <si>
    <t xml:space="preserve">Standardised Testing Grant </t>
  </si>
  <si>
    <t>Standardised Testing Grant (€5.10 per pupil minimum €140 per school)</t>
  </si>
  <si>
    <t>Book Rental/Loan Scheme DEIS/Non DEIS</t>
  </si>
  <si>
    <t>SELECT FROM THE DROP DOWN</t>
  </si>
  <si>
    <r>
      <t>Mainstream Schools Ancillary Services Full grant/Reduced grant</t>
    </r>
    <r>
      <rPr>
        <sz val="12"/>
        <color theme="1"/>
        <rFont val="Times New Roman"/>
        <family val="1"/>
      </rPr>
      <t xml:space="preserve"> </t>
    </r>
  </si>
  <si>
    <t>Full Grant</t>
  </si>
  <si>
    <t>The Government has not decided if covid -19 grants will be payable for the school year 2021/2022</t>
  </si>
  <si>
    <t>Import into Monthly Reporting Template</t>
  </si>
  <si>
    <t>DEPARTMENT OF EDUCATION INCOME</t>
  </si>
  <si>
    <t>OTHER DEPARTMENT OF EDUCATION GRANTS</t>
  </si>
  <si>
    <t>No of Teachers</t>
  </si>
  <si>
    <t xml:space="preserve">Special schools are paid the Ancillary Services Grant based on the number of
authorised fulltime teaching staff approved by the Department for the school as
outlined below. </t>
  </si>
  <si>
    <t xml:space="preserve">SpecSch_Full Grant </t>
  </si>
  <si>
    <t>SpecSch_Reduced Grant</t>
  </si>
  <si>
    <t>Special School Ancillary Grant Full Grant/Reduced Grant</t>
  </si>
  <si>
    <t>Special School Ancillary Grant Full grant (Maximum grant is paid based on a ceiling of 16 teachers)</t>
  </si>
  <si>
    <t>Special School Ancillary Grant Reduced grant (Maximum grant is paid based on a ceiling of 16 teachers)</t>
  </si>
  <si>
    <t>minimum enrolment 60</t>
  </si>
  <si>
    <t>minimum enrolment 60, maximum of 500</t>
  </si>
  <si>
    <t xml:space="preserve">Minor Works Grant - Non Capital (€5,500 + €18.50 mainstream pupil and €74 special classes) </t>
  </si>
  <si>
    <t>Enter number of teachers, ceiling of 16</t>
  </si>
  <si>
    <t>This sheet has been included as a precautionary measure</t>
  </si>
  <si>
    <t>Amount to be confirmed</t>
  </si>
  <si>
    <t>ICT Grant (€ Amount)</t>
  </si>
  <si>
    <t xml:space="preserve">ICT Grant </t>
  </si>
  <si>
    <t>Other Non Capital DoE Grants Income</t>
  </si>
  <si>
    <t>TOTAL DoE INCOME</t>
  </si>
  <si>
    <t>Other Non Capital DoE Grants Expense</t>
  </si>
  <si>
    <t>Other Non Capital DoE Grants (€ Amount)</t>
  </si>
  <si>
    <t>Department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</si>
</sst>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€&quot;#,##0;\-&quot;€&quot;#,##0"/>
    <numFmt numFmtId="6" formatCode="&quot;€&quot;#,##0;[Red]\-&quot;€&quot;#,##0"/>
    <numFmt numFmtId="7" formatCode="&quot;€&quot;#,##0.00;\-&quot;€&quot;#,##0.00"/>
    <numFmt numFmtId="8" formatCode="&quot;€&quot;#,##0.00;[Red]\-&quot;€&quot;#,##0.00"/>
    <numFmt numFmtId="41" formatCode="_-* #,##0_-;\-* #,##0_-;_-* &quot;-&quot;_-;_-@_-"/>
    <numFmt numFmtId="43" formatCode="_-* #,##0.00_-;\-* #,##0.00_-;_-* &quot;-&quot;??_-;_-@_-"/>
    <numFmt numFmtId="164" formatCode="&quot;€&quot;#,##0.00"/>
    <numFmt numFmtId="165" formatCode="&quot;€&quot;#,##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030A0"/>
      <name val="Times New Roman"/>
      <family val="1"/>
    </font>
    <font>
      <sz val="12"/>
      <color rgb="FF7030A0"/>
      <name val="Times New Roman"/>
      <family val="1"/>
    </font>
    <font>
      <b/>
      <u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3AEC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" fillId="0" borderId="0"/>
  </cellStyleXfs>
  <cellXfs count="327">
    <xf numFmtId="0" fontId="0" fillId="0" borderId="0" xfId="0"/>
    <xf numFmtId="0" fontId="12" fillId="0" borderId="0" xfId="0" applyFont="1"/>
    <xf numFmtId="0" fontId="13" fillId="0" borderId="0" xfId="0" applyFont="1" applyAlignment="1"/>
    <xf numFmtId="0" fontId="12" fillId="5" borderId="4" xfId="0" applyFont="1" applyFill="1" applyBorder="1" applyAlignment="1" applyProtection="1">
      <alignment horizontal="left"/>
      <protection locked="0"/>
    </xf>
    <xf numFmtId="0" fontId="12" fillId="5" borderId="5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7" fontId="12" fillId="0" borderId="0" xfId="0" applyNumberFormat="1" applyFont="1"/>
    <xf numFmtId="0" fontId="12" fillId="0" borderId="0" xfId="0" applyFont="1" applyBorder="1" applyAlignment="1" applyProtection="1">
      <protection locked="0"/>
    </xf>
    <xf numFmtId="0" fontId="13" fillId="0" borderId="7" xfId="0" applyFont="1" applyBorder="1"/>
    <xf numFmtId="0" fontId="13" fillId="6" borderId="4" xfId="0" applyFont="1" applyFill="1" applyBorder="1" applyAlignment="1">
      <alignment horizontal="center"/>
    </xf>
    <xf numFmtId="0" fontId="13" fillId="6" borderId="5" xfId="0" applyFont="1" applyFill="1" applyBorder="1" applyProtection="1">
      <protection locked="0"/>
    </xf>
    <xf numFmtId="0" fontId="13" fillId="6" borderId="5" xfId="0" applyFont="1" applyFill="1" applyBorder="1" applyAlignment="1">
      <alignment horizontal="center"/>
    </xf>
    <xf numFmtId="41" fontId="13" fillId="6" borderId="8" xfId="0" applyNumberFormat="1" applyFont="1" applyFill="1" applyBorder="1" applyAlignment="1">
      <alignment horizontal="center"/>
    </xf>
    <xf numFmtId="41" fontId="13" fillId="6" borderId="6" xfId="0" applyNumberFormat="1" applyFont="1" applyFill="1" applyBorder="1"/>
    <xf numFmtId="0" fontId="2" fillId="7" borderId="9" xfId="0" applyFont="1" applyFill="1" applyBorder="1" applyAlignment="1">
      <alignment horizontal="center"/>
    </xf>
    <xf numFmtId="0" fontId="2" fillId="7" borderId="0" xfId="0" quotePrefix="1" applyFont="1" applyFill="1" applyBorder="1" applyAlignment="1">
      <alignment horizontal="left"/>
    </xf>
    <xf numFmtId="41" fontId="13" fillId="7" borderId="9" xfId="1" applyNumberFormat="1" applyFont="1" applyFill="1" applyBorder="1"/>
    <xf numFmtId="0" fontId="12" fillId="8" borderId="10" xfId="0" applyFont="1" applyFill="1" applyBorder="1" applyProtection="1">
      <protection locked="0"/>
    </xf>
    <xf numFmtId="0" fontId="12" fillId="8" borderId="11" xfId="0" applyFont="1" applyFill="1" applyBorder="1" applyProtection="1">
      <protection locked="0"/>
    </xf>
    <xf numFmtId="41" fontId="12" fillId="8" borderId="12" xfId="0" applyNumberFormat="1" applyFont="1" applyFill="1" applyBorder="1" applyProtection="1">
      <protection locked="0"/>
    </xf>
    <xf numFmtId="0" fontId="12" fillId="8" borderId="4" xfId="0" applyFont="1" applyFill="1" applyBorder="1" applyProtection="1">
      <protection locked="0"/>
    </xf>
    <xf numFmtId="0" fontId="12" fillId="8" borderId="5" xfId="0" applyFont="1" applyFill="1" applyBorder="1" applyProtection="1">
      <protection locked="0"/>
    </xf>
    <xf numFmtId="41" fontId="12" fillId="8" borderId="8" xfId="0" applyNumberFormat="1" applyFont="1" applyFill="1" applyBorder="1" applyProtection="1">
      <protection locked="0"/>
    </xf>
    <xf numFmtId="0" fontId="12" fillId="9" borderId="4" xfId="0" applyFont="1" applyFill="1" applyBorder="1" applyProtection="1">
      <protection locked="0"/>
    </xf>
    <xf numFmtId="0" fontId="12" fillId="9" borderId="5" xfId="0" applyFont="1" applyFill="1" applyBorder="1" applyProtection="1">
      <protection locked="0"/>
    </xf>
    <xf numFmtId="0" fontId="12" fillId="0" borderId="13" xfId="0" applyFont="1" applyBorder="1"/>
    <xf numFmtId="0" fontId="13" fillId="0" borderId="13" xfId="0" applyFont="1" applyBorder="1"/>
    <xf numFmtId="0" fontId="13" fillId="7" borderId="0" xfId="0" applyFont="1" applyFill="1" applyBorder="1" applyProtection="1">
      <protection locked="0"/>
    </xf>
    <xf numFmtId="0" fontId="12" fillId="4" borderId="10" xfId="0" applyFont="1" applyFill="1" applyBorder="1"/>
    <xf numFmtId="0" fontId="14" fillId="0" borderId="0" xfId="0" applyFont="1" applyBorder="1" applyAlignment="1" applyProtection="1">
      <alignment horizontal="right"/>
    </xf>
    <xf numFmtId="7" fontId="14" fillId="0" borderId="14" xfId="0" applyNumberFormat="1" applyFont="1" applyBorder="1" applyProtection="1"/>
    <xf numFmtId="0" fontId="15" fillId="0" borderId="0" xfId="0" applyFont="1"/>
    <xf numFmtId="0" fontId="12" fillId="0" borderId="0" xfId="0" applyFont="1" applyAlignment="1"/>
    <xf numFmtId="0" fontId="13" fillId="0" borderId="0" xfId="0" applyFont="1"/>
    <xf numFmtId="41" fontId="13" fillId="0" borderId="0" xfId="0" applyNumberFormat="1" applyFont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7" fillId="0" borderId="13" xfId="0" applyFont="1" applyBorder="1"/>
    <xf numFmtId="0" fontId="18" fillId="0" borderId="0" xfId="0" applyFont="1" applyFill="1"/>
    <xf numFmtId="0" fontId="17" fillId="0" borderId="13" xfId="0" applyFont="1" applyBorder="1" applyAlignment="1">
      <alignment horizontal="justify"/>
    </xf>
    <xf numFmtId="0" fontId="13" fillId="0" borderId="0" xfId="0" applyFont="1" applyAlignment="1">
      <alignment horizontal="right"/>
    </xf>
    <xf numFmtId="7" fontId="14" fillId="0" borderId="0" xfId="0" applyNumberFormat="1" applyFont="1" applyBorder="1" applyProtection="1"/>
    <xf numFmtId="0" fontId="14" fillId="0" borderId="14" xfId="0" applyFont="1" applyBorder="1" applyProtection="1"/>
    <xf numFmtId="0" fontId="19" fillId="4" borderId="17" xfId="0" applyFont="1" applyFill="1" applyBorder="1" applyAlignment="1">
      <alignment horizontal="center"/>
    </xf>
    <xf numFmtId="0" fontId="19" fillId="0" borderId="0" xfId="0" applyFont="1" applyBorder="1" applyAlignment="1">
      <alignment horizontal="left" indent="2"/>
    </xf>
    <xf numFmtId="0" fontId="19" fillId="0" borderId="18" xfId="0" applyFont="1" applyBorder="1" applyProtection="1">
      <protection locked="0"/>
    </xf>
    <xf numFmtId="0" fontId="19" fillId="0" borderId="19" xfId="0" applyFont="1" applyBorder="1" applyProtection="1">
      <protection locked="0"/>
    </xf>
    <xf numFmtId="0" fontId="19" fillId="2" borderId="21" xfId="0" applyFont="1" applyFill="1" applyBorder="1" applyAlignment="1">
      <alignment horizontal="center"/>
    </xf>
    <xf numFmtId="0" fontId="19" fillId="0" borderId="22" xfId="0" applyFont="1" applyBorder="1" applyProtection="1">
      <protection locked="0"/>
    </xf>
    <xf numFmtId="0" fontId="19" fillId="0" borderId="23" xfId="0" applyFont="1" applyBorder="1" applyProtection="1">
      <protection locked="0"/>
    </xf>
    <xf numFmtId="0" fontId="13" fillId="0" borderId="4" xfId="0" applyFont="1" applyBorder="1"/>
    <xf numFmtId="0" fontId="13" fillId="0" borderId="5" xfId="0" applyFont="1" applyBorder="1"/>
    <xf numFmtId="0" fontId="17" fillId="0" borderId="8" xfId="0" applyFont="1" applyBorder="1" applyProtection="1">
      <protection locked="0"/>
    </xf>
    <xf numFmtId="0" fontId="20" fillId="11" borderId="6" xfId="0" applyFont="1" applyFill="1" applyBorder="1" applyProtection="1">
      <protection locked="0"/>
    </xf>
    <xf numFmtId="0" fontId="14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left"/>
    </xf>
    <xf numFmtId="0" fontId="20" fillId="8" borderId="6" xfId="0" applyFont="1" applyFill="1" applyBorder="1" applyAlignment="1">
      <alignment horizontal="left"/>
    </xf>
    <xf numFmtId="0" fontId="13" fillId="0" borderId="5" xfId="0" applyFont="1" applyBorder="1" applyProtection="1">
      <protection locked="0"/>
    </xf>
    <xf numFmtId="41" fontId="13" fillId="0" borderId="8" xfId="0" applyNumberFormat="1" applyFont="1" applyBorder="1" applyProtection="1">
      <protection locked="0"/>
    </xf>
    <xf numFmtId="0" fontId="21" fillId="8" borderId="11" xfId="0" applyFont="1" applyFill="1" applyBorder="1" applyProtection="1">
      <protection locked="0"/>
    </xf>
    <xf numFmtId="0" fontId="21" fillId="8" borderId="5" xfId="0" applyFont="1" applyFill="1" applyBorder="1" applyProtection="1">
      <protection locked="0"/>
    </xf>
    <xf numFmtId="0" fontId="21" fillId="9" borderId="5" xfId="0" applyFont="1" applyFill="1" applyBorder="1" applyProtection="1">
      <protection locked="0"/>
    </xf>
    <xf numFmtId="0" fontId="21" fillId="5" borderId="5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protection locked="0"/>
    </xf>
    <xf numFmtId="0" fontId="22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1" fillId="6" borderId="6" xfId="0" applyFont="1" applyFill="1" applyBorder="1" applyProtection="1"/>
    <xf numFmtId="0" fontId="14" fillId="0" borderId="15" xfId="0" applyFont="1" applyBorder="1" applyProtection="1"/>
    <xf numFmtId="0" fontId="21" fillId="6" borderId="6" xfId="0" applyFont="1" applyFill="1" applyBorder="1" applyProtection="1">
      <protection locked="0"/>
    </xf>
    <xf numFmtId="0" fontId="21" fillId="0" borderId="13" xfId="0" applyFont="1" applyBorder="1" applyProtection="1"/>
    <xf numFmtId="0" fontId="14" fillId="0" borderId="0" xfId="0" applyFont="1" applyBorder="1" applyProtection="1"/>
    <xf numFmtId="0" fontId="21" fillId="10" borderId="9" xfId="0" applyFont="1" applyFill="1" applyBorder="1" applyAlignment="1" applyProtection="1">
      <alignment horizontal="right"/>
    </xf>
    <xf numFmtId="1" fontId="9" fillId="12" borderId="9" xfId="0" applyNumberFormat="1" applyFont="1" applyFill="1" applyBorder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24" fillId="0" borderId="13" xfId="0" applyFont="1" applyBorder="1" applyProtection="1"/>
    <xf numFmtId="0" fontId="14" fillId="0" borderId="9" xfId="0" applyFont="1" applyBorder="1" applyProtection="1">
      <protection locked="0"/>
    </xf>
    <xf numFmtId="0" fontId="14" fillId="0" borderId="14" xfId="0" applyFont="1" applyFill="1" applyBorder="1" applyProtection="1"/>
    <xf numFmtId="0" fontId="21" fillId="0" borderId="0" xfId="0" applyFont="1" applyBorder="1" applyAlignment="1" applyProtection="1">
      <alignment horizontal="center"/>
    </xf>
    <xf numFmtId="1" fontId="14" fillId="10" borderId="9" xfId="0" applyNumberFormat="1" applyFont="1" applyFill="1" applyBorder="1" applyProtection="1"/>
    <xf numFmtId="0" fontId="25" fillId="0" borderId="14" xfId="0" applyFont="1" applyBorder="1" applyAlignment="1" applyProtection="1">
      <alignment horizontal="center"/>
    </xf>
    <xf numFmtId="0" fontId="24" fillId="0" borderId="13" xfId="0" applyFont="1" applyFill="1" applyBorder="1" applyAlignment="1" applyProtection="1">
      <alignment wrapText="1"/>
    </xf>
    <xf numFmtId="0" fontId="9" fillId="4" borderId="9" xfId="0" applyFont="1" applyFill="1" applyBorder="1" applyProtection="1">
      <protection locked="0"/>
    </xf>
    <xf numFmtId="0" fontId="14" fillId="0" borderId="14" xfId="0" applyFont="1" applyBorder="1" applyAlignment="1" applyProtection="1">
      <alignment horizontal="center"/>
    </xf>
    <xf numFmtId="0" fontId="21" fillId="13" borderId="13" xfId="0" applyFont="1" applyFill="1" applyBorder="1" applyProtection="1"/>
    <xf numFmtId="0" fontId="21" fillId="10" borderId="9" xfId="0" applyFont="1" applyFill="1" applyBorder="1" applyProtection="1"/>
    <xf numFmtId="164" fontId="9" fillId="12" borderId="9" xfId="0" applyNumberFormat="1" applyFont="1" applyFill="1" applyBorder="1" applyProtection="1">
      <protection locked="0"/>
    </xf>
    <xf numFmtId="0" fontId="14" fillId="0" borderId="24" xfId="0" applyFont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0" fillId="0" borderId="0" xfId="2" applyFont="1" applyFill="1" applyBorder="1" applyProtection="1">
      <protection locked="0"/>
    </xf>
    <xf numFmtId="8" fontId="21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Protection="1">
      <protection locked="0"/>
    </xf>
    <xf numFmtId="7" fontId="14" fillId="0" borderId="0" xfId="0" applyNumberFormat="1" applyFont="1" applyFill="1" applyProtection="1">
      <protection locked="0"/>
    </xf>
    <xf numFmtId="0" fontId="21" fillId="13" borderId="6" xfId="0" applyFont="1" applyFill="1" applyBorder="1" applyProtection="1"/>
    <xf numFmtId="0" fontId="14" fillId="0" borderId="5" xfId="0" applyFont="1" applyBorder="1" applyProtection="1"/>
    <xf numFmtId="0" fontId="21" fillId="0" borderId="5" xfId="0" applyFont="1" applyBorder="1" applyProtection="1"/>
    <xf numFmtId="0" fontId="21" fillId="0" borderId="5" xfId="0" applyFont="1" applyBorder="1" applyAlignment="1" applyProtection="1">
      <alignment horizontal="center"/>
    </xf>
    <xf numFmtId="7" fontId="21" fillId="0" borderId="8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 vertical="top"/>
    </xf>
    <xf numFmtId="164" fontId="21" fillId="14" borderId="0" xfId="0" applyNumberFormat="1" applyFont="1" applyFill="1" applyBorder="1" applyProtection="1">
      <protection hidden="1"/>
    </xf>
    <xf numFmtId="7" fontId="14" fillId="10" borderId="0" xfId="0" applyNumberFormat="1" applyFont="1" applyFill="1" applyBorder="1" applyAlignment="1" applyProtection="1">
      <alignment horizontal="center" vertical="top"/>
      <protection hidden="1"/>
    </xf>
    <xf numFmtId="0" fontId="14" fillId="10" borderId="14" xfId="0" applyFont="1" applyFill="1" applyBorder="1" applyAlignment="1" applyProtection="1">
      <alignment horizontal="left" vertical="top"/>
      <protection hidden="1"/>
    </xf>
    <xf numFmtId="7" fontId="14" fillId="10" borderId="0" xfId="0" applyNumberFormat="1" applyFont="1" applyFill="1" applyBorder="1" applyAlignment="1" applyProtection="1">
      <alignment horizontal="center"/>
      <protection hidden="1"/>
    </xf>
    <xf numFmtId="0" fontId="14" fillId="10" borderId="14" xfId="0" applyFont="1" applyFill="1" applyBorder="1" applyProtection="1">
      <protection hidden="1"/>
    </xf>
    <xf numFmtId="0" fontId="14" fillId="0" borderId="0" xfId="0" applyFont="1" applyBorder="1" applyAlignment="1" applyProtection="1">
      <alignment vertical="top"/>
    </xf>
    <xf numFmtId="7" fontId="14" fillId="10" borderId="0" xfId="0" applyNumberFormat="1" applyFont="1" applyFill="1" applyBorder="1" applyProtection="1">
      <protection hidden="1"/>
    </xf>
    <xf numFmtId="7" fontId="14" fillId="10" borderId="14" xfId="0" applyNumberFormat="1" applyFont="1" applyFill="1" applyBorder="1" applyProtection="1">
      <protection hidden="1"/>
    </xf>
    <xf numFmtId="0" fontId="10" fillId="4" borderId="0" xfId="0" applyFont="1" applyFill="1" applyBorder="1" applyProtection="1"/>
    <xf numFmtId="164" fontId="9" fillId="14" borderId="0" xfId="0" applyNumberFormat="1" applyFont="1" applyFill="1" applyBorder="1" applyProtection="1">
      <protection hidden="1"/>
    </xf>
    <xf numFmtId="7" fontId="10" fillId="10" borderId="0" xfId="0" applyNumberFormat="1" applyFont="1" applyFill="1" applyBorder="1" applyProtection="1">
      <protection hidden="1"/>
    </xf>
    <xf numFmtId="7" fontId="10" fillId="10" borderId="14" xfId="0" applyNumberFormat="1" applyFont="1" applyFill="1" applyBorder="1" applyProtection="1">
      <protection hidden="1"/>
    </xf>
    <xf numFmtId="164" fontId="14" fillId="10" borderId="14" xfId="0" applyNumberFormat="1" applyFont="1" applyFill="1" applyBorder="1" applyProtection="1">
      <protection hidden="1"/>
    </xf>
    <xf numFmtId="0" fontId="21" fillId="0" borderId="4" xfId="0" applyFont="1" applyBorder="1" applyProtection="1"/>
    <xf numFmtId="0" fontId="21" fillId="0" borderId="5" xfId="0" applyFont="1" applyBorder="1" applyProtection="1">
      <protection hidden="1"/>
    </xf>
    <xf numFmtId="7" fontId="21" fillId="0" borderId="8" xfId="0" applyNumberFormat="1" applyFont="1" applyBorder="1" applyProtection="1">
      <protection hidden="1"/>
    </xf>
    <xf numFmtId="7" fontId="21" fillId="10" borderId="8" xfId="0" applyNumberFormat="1" applyFont="1" applyFill="1" applyBorder="1" applyProtection="1">
      <protection hidden="1"/>
    </xf>
    <xf numFmtId="7" fontId="22" fillId="0" borderId="0" xfId="0" applyNumberFormat="1" applyFont="1" applyProtection="1">
      <protection locked="0"/>
    </xf>
    <xf numFmtId="0" fontId="14" fillId="0" borderId="14" xfId="0" applyFont="1" applyBorder="1"/>
    <xf numFmtId="0" fontId="21" fillId="15" borderId="14" xfId="0" applyFont="1" applyFill="1" applyBorder="1" applyAlignment="1">
      <alignment horizontal="right"/>
    </xf>
    <xf numFmtId="0" fontId="21" fillId="15" borderId="0" xfId="0" applyFont="1" applyFill="1" applyBorder="1" applyAlignment="1">
      <alignment horizontal="left"/>
    </xf>
    <xf numFmtId="0" fontId="21" fillId="15" borderId="0" xfId="0" applyFont="1" applyFill="1" applyBorder="1" applyAlignment="1">
      <alignment horizontal="justify"/>
    </xf>
    <xf numFmtId="0" fontId="14" fillId="0" borderId="14" xfId="0" applyFont="1" applyBorder="1" applyAlignment="1">
      <alignment horizontal="right"/>
    </xf>
    <xf numFmtId="0" fontId="14" fillId="0" borderId="0" xfId="0" applyFont="1" applyBorder="1"/>
    <xf numFmtId="0" fontId="14" fillId="0" borderId="25" xfId="0" applyFont="1" applyBorder="1" applyAlignment="1" applyProtection="1">
      <alignment horizontal="right"/>
      <protection locked="0"/>
    </xf>
    <xf numFmtId="0" fontId="14" fillId="0" borderId="0" xfId="0" applyFont="1" applyBorder="1" applyAlignment="1">
      <alignment horizontal="justify"/>
    </xf>
    <xf numFmtId="0" fontId="14" fillId="0" borderId="14" xfId="0" quotePrefix="1" applyFont="1" applyBorder="1" applyAlignment="1">
      <alignment horizontal="right"/>
    </xf>
    <xf numFmtId="0" fontId="14" fillId="15" borderId="14" xfId="0" applyFont="1" applyFill="1" applyBorder="1" applyAlignment="1">
      <alignment horizontal="right"/>
    </xf>
    <xf numFmtId="0" fontId="21" fillId="0" borderId="25" xfId="0" applyFont="1" applyBorder="1" applyAlignment="1" applyProtection="1">
      <alignment horizontal="right"/>
      <protection locked="0"/>
    </xf>
    <xf numFmtId="0" fontId="21" fillId="15" borderId="3" xfId="0" applyFont="1" applyFill="1" applyBorder="1" applyAlignment="1">
      <alignment horizontal="right"/>
    </xf>
    <xf numFmtId="0" fontId="14" fillId="15" borderId="0" xfId="0" applyFont="1" applyFill="1" applyBorder="1"/>
    <xf numFmtId="0" fontId="21" fillId="15" borderId="11" xfId="0" applyFont="1" applyFill="1" applyBorder="1"/>
    <xf numFmtId="0" fontId="26" fillId="15" borderId="0" xfId="0" applyFont="1" applyFill="1" applyBorder="1" applyAlignment="1">
      <alignment horizontal="left"/>
    </xf>
    <xf numFmtId="7" fontId="14" fillId="10" borderId="0" xfId="0" applyNumberFormat="1" applyFont="1" applyFill="1" applyBorder="1" applyAlignment="1" applyProtection="1">
      <alignment horizontal="right"/>
      <protection hidden="1"/>
    </xf>
    <xf numFmtId="7" fontId="14" fillId="10" borderId="26" xfId="0" applyNumberFormat="1" applyFont="1" applyFill="1" applyBorder="1" applyProtection="1">
      <protection hidden="1"/>
    </xf>
    <xf numFmtId="0" fontId="16" fillId="5" borderId="0" xfId="0" applyFont="1" applyFill="1" applyBorder="1" applyAlignment="1" applyProtection="1">
      <protection locked="0"/>
    </xf>
    <xf numFmtId="0" fontId="16" fillId="5" borderId="14" xfId="0" applyFont="1" applyFill="1" applyBorder="1" applyAlignment="1" applyProtection="1">
      <protection locked="0"/>
    </xf>
    <xf numFmtId="0" fontId="27" fillId="5" borderId="11" xfId="0" applyFont="1" applyFill="1" applyBorder="1" applyProtection="1">
      <protection locked="0"/>
    </xf>
    <xf numFmtId="41" fontId="16" fillId="5" borderId="12" xfId="0" applyNumberFormat="1" applyFont="1" applyFill="1" applyBorder="1"/>
    <xf numFmtId="164" fontId="14" fillId="10" borderId="26" xfId="0" applyNumberFormat="1" applyFont="1" applyFill="1" applyBorder="1" applyProtection="1">
      <protection hidden="1"/>
    </xf>
    <xf numFmtId="0" fontId="16" fillId="15" borderId="14" xfId="0" applyFont="1" applyFill="1" applyBorder="1" applyAlignment="1" applyProtection="1">
      <alignment horizontal="left"/>
      <protection locked="0"/>
    </xf>
    <xf numFmtId="0" fontId="16" fillId="15" borderId="13" xfId="0" applyFont="1" applyFill="1" applyBorder="1" applyAlignment="1" applyProtection="1">
      <alignment horizontal="right"/>
      <protection locked="0"/>
    </xf>
    <xf numFmtId="0" fontId="16" fillId="15" borderId="10" xfId="0" applyFont="1" applyFill="1" applyBorder="1"/>
    <xf numFmtId="0" fontId="16" fillId="15" borderId="12" xfId="0" applyFont="1" applyFill="1" applyBorder="1"/>
    <xf numFmtId="1" fontId="9" fillId="4" borderId="9" xfId="0" applyNumberFormat="1" applyFont="1" applyFill="1" applyBorder="1" applyProtection="1">
      <protection locked="0"/>
    </xf>
    <xf numFmtId="1" fontId="9" fillId="10" borderId="9" xfId="0" applyNumberFormat="1" applyFont="1" applyFill="1" applyBorder="1" applyProtection="1"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21" fillId="12" borderId="11" xfId="0" applyFont="1" applyFill="1" applyBorder="1" applyAlignment="1" applyProtection="1">
      <alignment horizontal="left"/>
    </xf>
    <xf numFmtId="0" fontId="21" fillId="0" borderId="11" xfId="0" applyFont="1" applyBorder="1" applyAlignment="1" applyProtection="1">
      <alignment horizontal="left"/>
    </xf>
    <xf numFmtId="0" fontId="21" fillId="0" borderId="12" xfId="0" applyFont="1" applyBorder="1" applyAlignment="1" applyProtection="1">
      <alignment horizontal="left"/>
      <protection locked="0"/>
    </xf>
    <xf numFmtId="0" fontId="21" fillId="3" borderId="13" xfId="0" applyFont="1" applyFill="1" applyBorder="1" applyAlignment="1" applyProtection="1">
      <alignment horizontal="left"/>
    </xf>
    <xf numFmtId="0" fontId="21" fillId="3" borderId="0" xfId="0" applyFont="1" applyFill="1" applyBorder="1" applyAlignment="1" applyProtection="1">
      <alignment horizontal="left"/>
    </xf>
    <xf numFmtId="0" fontId="21" fillId="12" borderId="0" xfId="0" applyFont="1" applyFill="1" applyBorder="1" applyAlignment="1" applyProtection="1">
      <alignment horizontal="left"/>
    </xf>
    <xf numFmtId="0" fontId="16" fillId="5" borderId="11" xfId="0" applyFont="1" applyFill="1" applyBorder="1" applyAlignment="1">
      <alignment horizontal="right"/>
    </xf>
    <xf numFmtId="7" fontId="21" fillId="6" borderId="6" xfId="1" applyNumberFormat="1" applyFont="1" applyFill="1" applyBorder="1" applyProtection="1"/>
    <xf numFmtId="0" fontId="21" fillId="0" borderId="27" xfId="0" applyFont="1" applyBorder="1" applyAlignment="1" applyProtection="1">
      <alignment horizontal="center"/>
    </xf>
    <xf numFmtId="0" fontId="14" fillId="0" borderId="27" xfId="0" applyFont="1" applyBorder="1" applyProtection="1"/>
    <xf numFmtId="0" fontId="14" fillId="0" borderId="28" xfId="0" applyFont="1" applyBorder="1" applyProtection="1">
      <protection locked="0"/>
    </xf>
    <xf numFmtId="1" fontId="24" fillId="12" borderId="28" xfId="0" applyNumberFormat="1" applyFont="1" applyFill="1" applyBorder="1" applyProtection="1">
      <protection locked="0"/>
    </xf>
    <xf numFmtId="0" fontId="14" fillId="0" borderId="29" xfId="0" applyFont="1" applyBorder="1" applyProtection="1"/>
    <xf numFmtId="1" fontId="9" fillId="12" borderId="24" xfId="0" applyNumberFormat="1" applyFont="1" applyFill="1" applyBorder="1" applyProtection="1">
      <protection locked="0"/>
    </xf>
    <xf numFmtId="0" fontId="24" fillId="0" borderId="30" xfId="0" applyFont="1" applyFill="1" applyBorder="1" applyAlignment="1" applyProtection="1">
      <alignment vertical="center"/>
    </xf>
    <xf numFmtId="0" fontId="25" fillId="3" borderId="31" xfId="0" applyFont="1" applyFill="1" applyBorder="1" applyAlignment="1" applyProtection="1">
      <alignment horizontal="center" vertical="center"/>
    </xf>
    <xf numFmtId="0" fontId="14" fillId="0" borderId="33" xfId="0" applyFont="1" applyBorder="1" applyProtection="1"/>
    <xf numFmtId="7" fontId="21" fillId="15" borderId="6" xfId="1" applyNumberFormat="1" applyFont="1" applyFill="1" applyBorder="1" applyProtection="1"/>
    <xf numFmtId="0" fontId="21" fillId="0" borderId="15" xfId="0" applyFont="1" applyBorder="1"/>
    <xf numFmtId="0" fontId="22" fillId="0" borderId="15" xfId="0" applyFont="1" applyBorder="1"/>
    <xf numFmtId="0" fontId="22" fillId="0" borderId="16" xfId="0" applyFont="1" applyBorder="1"/>
    <xf numFmtId="0" fontId="21" fillId="0" borderId="13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0" borderId="14" xfId="0" applyFont="1" applyBorder="1"/>
    <xf numFmtId="0" fontId="21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21" fillId="3" borderId="0" xfId="0" applyFont="1" applyFill="1" applyBorder="1" applyAlignment="1" applyProtection="1">
      <alignment vertical="center"/>
      <protection locked="0"/>
    </xf>
    <xf numFmtId="0" fontId="21" fillId="3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21" fillId="0" borderId="1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13" xfId="0" applyFont="1" applyBorder="1" applyAlignment="1">
      <alignment horizontal="justify" vertical="center"/>
    </xf>
    <xf numFmtId="0" fontId="21" fillId="0" borderId="0" xfId="0" applyFont="1" applyBorder="1" applyAlignment="1"/>
    <xf numFmtId="0" fontId="26" fillId="0" borderId="7" xfId="0" applyFont="1" applyBorder="1" applyAlignment="1" applyProtection="1">
      <alignment horizontal="left"/>
    </xf>
    <xf numFmtId="0" fontId="21" fillId="12" borderId="15" xfId="0" applyFont="1" applyFill="1" applyBorder="1" applyAlignment="1" applyProtection="1">
      <alignment horizontal="center"/>
    </xf>
    <xf numFmtId="0" fontId="21" fillId="0" borderId="15" xfId="0" applyFont="1" applyBorder="1" applyAlignment="1" applyProtection="1">
      <alignment horizontal="center"/>
    </xf>
    <xf numFmtId="0" fontId="21" fillId="12" borderId="14" xfId="0" applyFont="1" applyFill="1" applyBorder="1" applyAlignment="1" applyProtection="1">
      <alignment horizontal="left"/>
    </xf>
    <xf numFmtId="0" fontId="21" fillId="0" borderId="7" xfId="0" applyFont="1" applyBorder="1" applyAlignment="1" applyProtection="1">
      <alignment horizontal="left"/>
    </xf>
    <xf numFmtId="0" fontId="21" fillId="0" borderId="13" xfId="0" applyFont="1" applyBorder="1" applyAlignment="1" applyProtection="1">
      <alignment horizontal="left"/>
    </xf>
    <xf numFmtId="0" fontId="21" fillId="0" borderId="10" xfId="0" applyFont="1" applyBorder="1" applyAlignment="1" applyProtection="1">
      <alignment horizontal="left"/>
    </xf>
    <xf numFmtId="0" fontId="22" fillId="0" borderId="13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41" fontId="19" fillId="10" borderId="20" xfId="1" applyNumberFormat="1" applyFont="1" applyFill="1" applyBorder="1" applyProtection="1">
      <protection hidden="1"/>
    </xf>
    <xf numFmtId="41" fontId="19" fillId="4" borderId="20" xfId="1" applyNumberFormat="1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8" fillId="0" borderId="22" xfId="0" applyFont="1" applyBorder="1" applyAlignment="1" applyProtection="1">
      <alignment horizontal="left" indent="2"/>
      <protection locked="0"/>
    </xf>
    <xf numFmtId="0" fontId="14" fillId="0" borderId="22" xfId="0" applyFont="1" applyBorder="1" applyAlignment="1" applyProtection="1">
      <alignment horizontal="left" indent="2"/>
      <protection locked="0"/>
    </xf>
    <xf numFmtId="0" fontId="7" fillId="0" borderId="22" xfId="0" applyFont="1" applyBorder="1" applyAlignment="1" applyProtection="1">
      <alignment horizontal="left" indent="2"/>
      <protection locked="0"/>
    </xf>
    <xf numFmtId="0" fontId="14" fillId="0" borderId="22" xfId="0" applyFont="1" applyBorder="1" applyAlignment="1" applyProtection="1">
      <alignment horizontal="justify"/>
      <protection locked="0"/>
    </xf>
    <xf numFmtId="0" fontId="26" fillId="0" borderId="0" xfId="0" applyFont="1" applyBorder="1" applyAlignment="1" applyProtection="1">
      <alignment horizontal="justify"/>
      <protection locked="0"/>
    </xf>
    <xf numFmtId="0" fontId="21" fillId="0" borderId="22" xfId="0" applyFont="1" applyBorder="1" applyAlignment="1" applyProtection="1">
      <alignment horizontal="left" indent="3"/>
      <protection locked="0"/>
    </xf>
    <xf numFmtId="0" fontId="14" fillId="0" borderId="22" xfId="0" applyFont="1" applyBorder="1" applyAlignment="1" applyProtection="1">
      <alignment horizontal="left" indent="3"/>
      <protection locked="0"/>
    </xf>
    <xf numFmtId="0" fontId="14" fillId="0" borderId="0" xfId="0" applyFont="1" applyBorder="1" applyAlignment="1" applyProtection="1">
      <alignment horizontal="justify"/>
      <protection locked="0"/>
    </xf>
    <xf numFmtId="0" fontId="14" fillId="13" borderId="14" xfId="0" applyFont="1" applyFill="1" applyBorder="1" applyAlignment="1" applyProtection="1">
      <alignment horizontal="center"/>
    </xf>
    <xf numFmtId="0" fontId="19" fillId="0" borderId="0" xfId="0" applyFont="1" applyBorder="1" applyProtection="1">
      <protection locked="0"/>
    </xf>
    <xf numFmtId="41" fontId="21" fillId="6" borderId="6" xfId="1" applyNumberFormat="1" applyFont="1" applyFill="1" applyBorder="1" applyProtection="1"/>
    <xf numFmtId="0" fontId="19" fillId="4" borderId="37" xfId="0" applyFont="1" applyFill="1" applyBorder="1" applyAlignment="1">
      <alignment horizontal="center"/>
    </xf>
    <xf numFmtId="0" fontId="19" fillId="0" borderId="38" xfId="0" applyFont="1" applyBorder="1" applyProtection="1">
      <protection locked="0"/>
    </xf>
    <xf numFmtId="0" fontId="19" fillId="0" borderId="39" xfId="0" applyFont="1" applyBorder="1" applyProtection="1">
      <protection locked="0"/>
    </xf>
    <xf numFmtId="0" fontId="19" fillId="0" borderId="0" xfId="0" applyFont="1" applyBorder="1" applyProtection="1"/>
    <xf numFmtId="0" fontId="19" fillId="4" borderId="21" xfId="0" applyFont="1" applyFill="1" applyBorder="1" applyAlignment="1">
      <alignment horizontal="center"/>
    </xf>
    <xf numFmtId="0" fontId="14" fillId="8" borderId="5" xfId="0" applyFont="1" applyFill="1" applyBorder="1" applyAlignment="1" applyProtection="1">
      <alignment horizontal="center"/>
    </xf>
    <xf numFmtId="0" fontId="14" fillId="8" borderId="8" xfId="0" applyFont="1" applyFill="1" applyBorder="1" applyProtection="1"/>
    <xf numFmtId="0" fontId="14" fillId="8" borderId="5" xfId="0" applyFont="1" applyFill="1" applyBorder="1" applyProtection="1">
      <protection locked="0"/>
    </xf>
    <xf numFmtId="41" fontId="21" fillId="8" borderId="6" xfId="1" applyNumberFormat="1" applyFont="1" applyFill="1" applyBorder="1" applyProtection="1"/>
    <xf numFmtId="0" fontId="13" fillId="6" borderId="13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left"/>
    </xf>
    <xf numFmtId="0" fontId="13" fillId="6" borderId="0" xfId="0" applyFont="1" applyFill="1" applyBorder="1" applyProtection="1">
      <protection locked="0"/>
    </xf>
    <xf numFmtId="7" fontId="21" fillId="6" borderId="9" xfId="1" applyNumberFormat="1" applyFont="1" applyFill="1" applyBorder="1" applyProtection="1"/>
    <xf numFmtId="1" fontId="9" fillId="12" borderId="2" xfId="0" applyNumberFormat="1" applyFont="1" applyFill="1" applyBorder="1" applyProtection="1">
      <protection locked="0"/>
    </xf>
    <xf numFmtId="164" fontId="9" fillId="10" borderId="6" xfId="0" applyNumberFormat="1" applyFont="1" applyFill="1" applyBorder="1" applyProtection="1"/>
    <xf numFmtId="41" fontId="19" fillId="4" borderId="40" xfId="1" applyNumberFormat="1" applyFont="1" applyFill="1" applyBorder="1" applyProtection="1">
      <protection locked="0"/>
    </xf>
    <xf numFmtId="0" fontId="19" fillId="4" borderId="42" xfId="0" applyFont="1" applyFill="1" applyBorder="1" applyAlignment="1">
      <alignment horizontal="center"/>
    </xf>
    <xf numFmtId="0" fontId="19" fillId="0" borderId="11" xfId="0" applyFont="1" applyBorder="1" applyAlignment="1">
      <alignment horizontal="left" indent="2"/>
    </xf>
    <xf numFmtId="0" fontId="19" fillId="0" borderId="43" xfId="0" applyFont="1" applyBorder="1" applyProtection="1">
      <protection locked="0"/>
    </xf>
    <xf numFmtId="0" fontId="19" fillId="0" borderId="44" xfId="0" applyFont="1" applyBorder="1" applyProtection="1">
      <protection locked="0"/>
    </xf>
    <xf numFmtId="41" fontId="19" fillId="4" borderId="45" xfId="1" applyNumberFormat="1" applyFont="1" applyFill="1" applyBorder="1" applyProtection="1">
      <protection locked="0"/>
    </xf>
    <xf numFmtId="41" fontId="19" fillId="10" borderId="45" xfId="1" applyNumberFormat="1" applyFont="1" applyFill="1" applyBorder="1" applyProtection="1">
      <protection hidden="1"/>
    </xf>
    <xf numFmtId="0" fontId="19" fillId="0" borderId="46" xfId="0" applyFont="1" applyBorder="1" applyProtection="1">
      <protection locked="0"/>
    </xf>
    <xf numFmtId="0" fontId="19" fillId="0" borderId="47" xfId="0" applyFont="1" applyBorder="1" applyProtection="1">
      <protection locked="0"/>
    </xf>
    <xf numFmtId="41" fontId="19" fillId="4" borderId="41" xfId="1" applyNumberFormat="1" applyFont="1" applyFill="1" applyBorder="1" applyProtection="1">
      <protection locked="0"/>
    </xf>
    <xf numFmtId="0" fontId="19" fillId="0" borderId="11" xfId="0" applyFont="1" applyBorder="1" applyProtection="1">
      <protection locked="0"/>
    </xf>
    <xf numFmtId="0" fontId="19" fillId="0" borderId="11" xfId="0" applyFont="1" applyBorder="1" applyProtection="1"/>
    <xf numFmtId="0" fontId="19" fillId="0" borderId="0" xfId="0" applyFont="1"/>
    <xf numFmtId="0" fontId="19" fillId="0" borderId="0" xfId="0" applyFont="1" applyBorder="1"/>
    <xf numFmtId="0" fontId="29" fillId="0" borderId="34" xfId="0" applyFont="1" applyBorder="1"/>
    <xf numFmtId="6" fontId="29" fillId="0" borderId="35" xfId="0" applyNumberFormat="1" applyFont="1" applyBorder="1"/>
    <xf numFmtId="0" fontId="19" fillId="0" borderId="13" xfId="0" applyFont="1" applyBorder="1"/>
    <xf numFmtId="6" fontId="29" fillId="0" borderId="36" xfId="0" applyNumberFormat="1" applyFont="1" applyBorder="1"/>
    <xf numFmtId="0" fontId="19" fillId="0" borderId="15" xfId="0" applyFont="1" applyBorder="1"/>
    <xf numFmtId="0" fontId="19" fillId="0" borderId="0" xfId="0" applyFont="1" applyAlignment="1">
      <alignment wrapText="1"/>
    </xf>
    <xf numFmtId="0" fontId="29" fillId="0" borderId="6" xfId="0" applyFont="1" applyBorder="1"/>
    <xf numFmtId="0" fontId="19" fillId="0" borderId="6" xfId="0" applyFont="1" applyBorder="1" applyAlignment="1">
      <alignment horizontal="center"/>
    </xf>
    <xf numFmtId="165" fontId="19" fillId="0" borderId="6" xfId="0" applyNumberFormat="1" applyFont="1" applyBorder="1" applyAlignment="1">
      <alignment horizontal="center"/>
    </xf>
    <xf numFmtId="165" fontId="19" fillId="0" borderId="6" xfId="0" applyNumberFormat="1" applyFont="1" applyFill="1" applyBorder="1" applyAlignment="1">
      <alignment horizontal="center"/>
    </xf>
    <xf numFmtId="0" fontId="29" fillId="0" borderId="0" xfId="0" applyFont="1"/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/>
    </xf>
    <xf numFmtId="0" fontId="19" fillId="0" borderId="6" xfId="0" applyFont="1" applyBorder="1"/>
    <xf numFmtId="6" fontId="19" fillId="0" borderId="6" xfId="0" applyNumberFormat="1" applyFont="1" applyBorder="1"/>
    <xf numFmtId="0" fontId="31" fillId="4" borderId="0" xfId="0" applyFont="1" applyFill="1"/>
    <xf numFmtId="0" fontId="14" fillId="0" borderId="14" xfId="0" applyFont="1" applyBorder="1" applyProtection="1">
      <protection locked="0"/>
    </xf>
    <xf numFmtId="1" fontId="9" fillId="12" borderId="1" xfId="0" applyNumberFormat="1" applyFont="1" applyFill="1" applyBorder="1" applyProtection="1">
      <protection locked="0"/>
    </xf>
    <xf numFmtId="0" fontId="21" fillId="16" borderId="4" xfId="0" applyFont="1" applyFill="1" applyBorder="1" applyAlignment="1">
      <alignment vertical="center"/>
    </xf>
    <xf numFmtId="0" fontId="21" fillId="16" borderId="8" xfId="0" applyFont="1" applyFill="1" applyBorder="1" applyAlignment="1">
      <alignment vertical="center"/>
    </xf>
    <xf numFmtId="0" fontId="21" fillId="16" borderId="6" xfId="0" applyFont="1" applyFill="1" applyBorder="1" applyProtection="1"/>
    <xf numFmtId="3" fontId="9" fillId="10" borderId="6" xfId="0" applyNumberFormat="1" applyFont="1" applyFill="1" applyBorder="1" applyProtection="1"/>
    <xf numFmtId="0" fontId="13" fillId="0" borderId="2" xfId="0" applyFont="1" applyBorder="1"/>
    <xf numFmtId="6" fontId="13" fillId="0" borderId="2" xfId="0" applyNumberFormat="1" applyFont="1" applyBorder="1"/>
    <xf numFmtId="8" fontId="13" fillId="0" borderId="2" xfId="0" applyNumberFormat="1" applyFont="1" applyBorder="1"/>
    <xf numFmtId="41" fontId="19" fillId="10" borderId="20" xfId="1" applyNumberFormat="1" applyFont="1" applyFill="1" applyBorder="1" applyProtection="1"/>
    <xf numFmtId="0" fontId="30" fillId="4" borderId="11" xfId="0" applyFont="1" applyFill="1" applyBorder="1" applyAlignment="1">
      <alignment horizontal="left"/>
    </xf>
    <xf numFmtId="0" fontId="30" fillId="4" borderId="0" xfId="0" applyFont="1" applyFill="1" applyBorder="1" applyAlignment="1">
      <alignment horizontal="left"/>
    </xf>
    <xf numFmtId="5" fontId="21" fillId="5" borderId="6" xfId="1" applyNumberFormat="1" applyFont="1" applyFill="1" applyBorder="1" applyProtection="1"/>
    <xf numFmtId="0" fontId="26" fillId="0" borderId="1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21" fillId="16" borderId="13" xfId="0" applyFont="1" applyFill="1" applyBorder="1" applyAlignment="1">
      <alignment horizontal="center" vertical="center"/>
    </xf>
    <xf numFmtId="0" fontId="21" fillId="16" borderId="0" xfId="0" applyFont="1" applyFill="1" applyBorder="1" applyAlignment="1">
      <alignment horizontal="center" vertical="center"/>
    </xf>
    <xf numFmtId="0" fontId="21" fillId="16" borderId="14" xfId="0" applyFont="1" applyFill="1" applyBorder="1" applyAlignment="1">
      <alignment horizontal="center" vertical="center"/>
    </xf>
    <xf numFmtId="0" fontId="25" fillId="0" borderId="0" xfId="0" applyFont="1" applyBorder="1" applyAlignment="1" applyProtection="1">
      <alignment horizontal="center" vertical="top" wrapText="1"/>
    </xf>
    <xf numFmtId="0" fontId="14" fillId="10" borderId="4" xfId="0" applyFont="1" applyFill="1" applyBorder="1" applyAlignment="1" applyProtection="1">
      <alignment horizontal="center" vertical="center"/>
    </xf>
    <xf numFmtId="0" fontId="14" fillId="10" borderId="5" xfId="0" applyFont="1" applyFill="1" applyBorder="1" applyAlignment="1" applyProtection="1">
      <alignment horizontal="center" vertical="center"/>
    </xf>
    <xf numFmtId="0" fontId="14" fillId="10" borderId="8" xfId="0" applyFont="1" applyFill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left"/>
    </xf>
    <xf numFmtId="0" fontId="21" fillId="3" borderId="0" xfId="0" applyFont="1" applyFill="1" applyBorder="1" applyAlignment="1" applyProtection="1">
      <alignment horizontal="left"/>
    </xf>
    <xf numFmtId="0" fontId="21" fillId="6" borderId="48" xfId="0" applyFont="1" applyFill="1" applyBorder="1" applyAlignment="1" applyProtection="1">
      <alignment horizontal="center"/>
    </xf>
    <xf numFmtId="0" fontId="21" fillId="6" borderId="49" xfId="0" applyFont="1" applyFill="1" applyBorder="1" applyAlignment="1" applyProtection="1">
      <alignment horizontal="center"/>
    </xf>
    <xf numFmtId="0" fontId="21" fillId="3" borderId="32" xfId="0" applyFont="1" applyFill="1" applyBorder="1" applyAlignment="1" applyProtection="1">
      <alignment horizontal="left"/>
    </xf>
    <xf numFmtId="0" fontId="21" fillId="3" borderId="29" xfId="0" applyFont="1" applyFill="1" applyBorder="1" applyAlignment="1" applyProtection="1">
      <alignment horizontal="left"/>
    </xf>
    <xf numFmtId="0" fontId="16" fillId="5" borderId="7" xfId="0" applyFont="1" applyFill="1" applyBorder="1" applyAlignment="1" applyProtection="1">
      <alignment horizontal="right"/>
      <protection locked="0"/>
    </xf>
    <xf numFmtId="0" fontId="16" fillId="5" borderId="15" xfId="0" applyFont="1" applyFill="1" applyBorder="1" applyAlignment="1" applyProtection="1">
      <alignment horizontal="right"/>
      <protection locked="0"/>
    </xf>
    <xf numFmtId="0" fontId="16" fillId="5" borderId="10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0" fontId="16" fillId="15" borderId="7" xfId="0" applyFont="1" applyFill="1" applyBorder="1" applyAlignment="1">
      <alignment horizontal="center"/>
    </xf>
    <xf numFmtId="0" fontId="16" fillId="15" borderId="16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7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9" fillId="0" borderId="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10</xdr:col>
      <xdr:colOff>285750</xdr:colOff>
      <xdr:row>4</xdr:row>
      <xdr:rowOff>9525</xdr:rowOff>
    </xdr:to>
    <xdr:pic>
      <xdr:nvPicPr>
        <xdr:cNvPr id="3163" name="Picture 3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981075"/>
          <a:ext cx="2114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232833</xdr:colOff>
      <xdr:row>2</xdr:row>
      <xdr:rowOff>179917</xdr:rowOff>
    </xdr:from>
    <xdr:to>
      <xdr:col>6</xdr:col>
      <xdr:colOff>851958</xdr:colOff>
      <xdr:row>3</xdr:row>
      <xdr:rowOff>183092</xdr:rowOff>
    </xdr:to>
    <xdr:sp macro="[0]!cmdHide_Rows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E240538D-7DEC-44A2-8C86-04F5D2A30EFE}"/>
            </a:ext>
          </a:extLst>
        </xdr:cNvPr>
        <xdr:cNvSpPr/>
      </xdr:nvSpPr>
      <xdr:spPr>
        <a:xfrm>
          <a:off x="8233833" y="687917"/>
          <a:ext cx="61912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Hide</a:t>
          </a:r>
        </a:p>
      </xdr:txBody>
    </xdr:sp>
    <xdr:clientData/>
  </xdr:twoCellAnchor>
  <xdr:twoCellAnchor>
    <xdr:from>
      <xdr:col>6</xdr:col>
      <xdr:colOff>941917</xdr:colOff>
      <xdr:row>2</xdr:row>
      <xdr:rowOff>179916</xdr:rowOff>
    </xdr:from>
    <xdr:to>
      <xdr:col>7</xdr:col>
      <xdr:colOff>279400</xdr:colOff>
      <xdr:row>3</xdr:row>
      <xdr:rowOff>183091</xdr:rowOff>
    </xdr:to>
    <xdr:sp macro="[0]!cmdUnhide_Rows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4A99A529-B50B-4847-A236-4E1A264C0B50}"/>
            </a:ext>
          </a:extLst>
        </xdr:cNvPr>
        <xdr:cNvSpPr/>
      </xdr:nvSpPr>
      <xdr:spPr>
        <a:xfrm>
          <a:off x="8942917" y="687916"/>
          <a:ext cx="72390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100" b="1"/>
            <a:t>Unhide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M35"/>
  <sheetViews>
    <sheetView showGridLines="0" tabSelected="1" zoomScale="90" zoomScaleNormal="90" workbookViewId="0">
      <selection activeCell="P23" sqref="P23"/>
    </sheetView>
  </sheetViews>
  <sheetFormatPr defaultRowHeight="18.75" x14ac:dyDescent="0.3"/>
  <cols>
    <col min="1" max="1" width="17.42578125" style="31" customWidth="1"/>
    <col min="2" max="3" width="9.140625" style="31"/>
    <col min="4" max="4" width="12.85546875" style="31" customWidth="1"/>
    <col min="5" max="16384" width="9.140625" style="31"/>
  </cols>
  <sheetData>
    <row r="1" spans="1:13" ht="19.5" thickBot="1" x14ac:dyDescent="0.35">
      <c r="A1" s="267" t="s">
        <v>96</v>
      </c>
      <c r="B1" s="268"/>
      <c r="C1" s="170"/>
      <c r="D1" s="170"/>
      <c r="E1" s="170"/>
      <c r="F1" s="170"/>
      <c r="G1" s="170"/>
      <c r="H1" s="170"/>
      <c r="I1" s="170"/>
      <c r="J1" s="170"/>
      <c r="K1" s="170"/>
      <c r="L1" s="171"/>
      <c r="M1" s="172"/>
    </row>
    <row r="2" spans="1:13" x14ac:dyDescent="0.3">
      <c r="A2" s="278" t="s">
        <v>90</v>
      </c>
      <c r="B2" s="279"/>
      <c r="C2" s="279"/>
      <c r="D2" s="279"/>
      <c r="E2" s="174"/>
      <c r="F2" s="174"/>
      <c r="G2" s="174"/>
      <c r="H2" s="174"/>
      <c r="I2" s="174"/>
      <c r="J2" s="174"/>
      <c r="K2" s="174"/>
      <c r="L2" s="175"/>
      <c r="M2" s="176"/>
    </row>
    <row r="3" spans="1:13" x14ac:dyDescent="0.3">
      <c r="A3" s="177"/>
      <c r="B3" s="178"/>
      <c r="C3" s="178"/>
      <c r="D3" s="178"/>
      <c r="E3" s="174"/>
      <c r="F3" s="174"/>
      <c r="G3" s="174"/>
      <c r="H3" s="174"/>
      <c r="I3" s="174"/>
      <c r="J3" s="174"/>
      <c r="K3" s="174"/>
      <c r="L3" s="175"/>
      <c r="M3" s="176"/>
    </row>
    <row r="4" spans="1:13" x14ac:dyDescent="0.3">
      <c r="A4" s="179" t="s">
        <v>97</v>
      </c>
      <c r="B4" s="190" t="s">
        <v>118</v>
      </c>
      <c r="C4" s="190"/>
      <c r="D4" s="174"/>
      <c r="E4" s="174"/>
      <c r="F4" s="174"/>
      <c r="G4" s="174"/>
      <c r="H4" s="174"/>
      <c r="I4" s="174"/>
      <c r="J4" s="174"/>
      <c r="K4" s="174"/>
      <c r="L4" s="175"/>
      <c r="M4" s="176"/>
    </row>
    <row r="5" spans="1:13" ht="12.75" customHeight="1" x14ac:dyDescent="0.3">
      <c r="A5" s="179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5"/>
      <c r="M5" s="176"/>
    </row>
    <row r="6" spans="1:13" x14ac:dyDescent="0.3">
      <c r="A6" s="179" t="s">
        <v>98</v>
      </c>
      <c r="B6" s="190" t="s">
        <v>119</v>
      </c>
      <c r="C6" s="190"/>
      <c r="D6" s="174"/>
      <c r="E6" s="174"/>
      <c r="F6" s="174"/>
      <c r="G6" s="174"/>
      <c r="H6" s="174"/>
      <c r="I6" s="174"/>
      <c r="J6" s="174"/>
      <c r="K6" s="174"/>
      <c r="L6" s="175"/>
      <c r="M6" s="176"/>
    </row>
    <row r="7" spans="1:13" ht="9.75" customHeight="1" x14ac:dyDescent="0.3">
      <c r="A7" s="179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5"/>
      <c r="M7" s="176"/>
    </row>
    <row r="8" spans="1:13" x14ac:dyDescent="0.3">
      <c r="A8" s="179" t="s">
        <v>105</v>
      </c>
      <c r="B8" s="282" t="s">
        <v>106</v>
      </c>
      <c r="C8" s="282"/>
      <c r="D8" s="282"/>
      <c r="E8" s="282"/>
      <c r="F8" s="180" t="s">
        <v>265</v>
      </c>
      <c r="G8" s="181"/>
      <c r="H8" s="181"/>
      <c r="I8" s="181"/>
      <c r="J8" s="182"/>
      <c r="K8" s="182"/>
      <c r="L8" s="182"/>
      <c r="M8" s="183"/>
    </row>
    <row r="9" spans="1:13" ht="9.75" customHeight="1" x14ac:dyDescent="0.3">
      <c r="A9" s="179"/>
      <c r="B9" s="188"/>
      <c r="C9" s="188"/>
      <c r="D9" s="188"/>
      <c r="E9" s="188"/>
      <c r="F9" s="182"/>
      <c r="G9" s="182"/>
      <c r="H9" s="182"/>
      <c r="I9" s="182"/>
      <c r="J9" s="182"/>
      <c r="K9" s="182"/>
      <c r="L9" s="182"/>
      <c r="M9" s="183"/>
    </row>
    <row r="10" spans="1:13" x14ac:dyDescent="0.3">
      <c r="A10" s="179" t="s">
        <v>112</v>
      </c>
      <c r="B10" s="282" t="s">
        <v>99</v>
      </c>
      <c r="C10" s="282"/>
      <c r="D10" s="282"/>
      <c r="E10" s="282"/>
      <c r="F10" s="180" t="s">
        <v>266</v>
      </c>
      <c r="G10" s="181"/>
      <c r="H10" s="182"/>
      <c r="I10" s="182"/>
      <c r="J10" s="182"/>
      <c r="K10" s="182"/>
      <c r="L10" s="182"/>
      <c r="M10" s="183"/>
    </row>
    <row r="11" spans="1:13" ht="11.25" customHeight="1" x14ac:dyDescent="0.3">
      <c r="A11" s="179"/>
      <c r="B11" s="184"/>
      <c r="C11" s="184"/>
      <c r="D11" s="184"/>
      <c r="E11" s="184"/>
      <c r="F11" s="174"/>
      <c r="G11" s="174"/>
      <c r="H11" s="174"/>
      <c r="I11" s="174"/>
      <c r="J11" s="174"/>
      <c r="K11" s="174"/>
      <c r="L11" s="175"/>
      <c r="M11" s="176"/>
    </row>
    <row r="12" spans="1:13" x14ac:dyDescent="0.3">
      <c r="A12" s="179" t="s">
        <v>113</v>
      </c>
      <c r="B12" s="282" t="s">
        <v>85</v>
      </c>
      <c r="C12" s="282"/>
      <c r="D12" s="282"/>
      <c r="E12" s="282"/>
      <c r="F12" s="180" t="s">
        <v>338</v>
      </c>
      <c r="G12" s="181"/>
      <c r="H12" s="174"/>
      <c r="I12" s="174"/>
      <c r="J12" s="174"/>
      <c r="K12" s="174"/>
      <c r="L12" s="175"/>
      <c r="M12" s="176"/>
    </row>
    <row r="13" spans="1:13" ht="12" customHeight="1" x14ac:dyDescent="0.3">
      <c r="A13" s="179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5"/>
      <c r="M13" s="176"/>
    </row>
    <row r="14" spans="1:13" x14ac:dyDescent="0.3">
      <c r="A14" s="179" t="s">
        <v>114</v>
      </c>
      <c r="B14" s="284" t="s">
        <v>107</v>
      </c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176"/>
    </row>
    <row r="15" spans="1:13" ht="56.25" customHeight="1" x14ac:dyDescent="0.3">
      <c r="A15" s="179" t="s">
        <v>115</v>
      </c>
      <c r="B15" s="283" t="s">
        <v>109</v>
      </c>
      <c r="C15" s="283"/>
      <c r="D15" s="283"/>
      <c r="E15" s="283"/>
      <c r="F15" s="283"/>
      <c r="G15" s="283"/>
      <c r="H15" s="283"/>
      <c r="I15" s="283"/>
      <c r="J15" s="283"/>
      <c r="K15" s="283"/>
      <c r="L15" s="175"/>
      <c r="M15" s="176"/>
    </row>
    <row r="16" spans="1:13" ht="7.5" customHeight="1" x14ac:dyDescent="0.3">
      <c r="A16" s="179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75"/>
      <c r="M16" s="176"/>
    </row>
    <row r="17" spans="1:13" x14ac:dyDescent="0.3">
      <c r="A17" s="179" t="s">
        <v>116</v>
      </c>
      <c r="B17" s="284" t="s">
        <v>108</v>
      </c>
      <c r="C17" s="284"/>
      <c r="D17" s="284"/>
      <c r="E17" s="284"/>
      <c r="F17" s="284"/>
      <c r="G17" s="284"/>
      <c r="H17" s="284"/>
      <c r="I17" s="284"/>
      <c r="J17" s="284"/>
      <c r="K17" s="284"/>
      <c r="L17" s="175"/>
      <c r="M17" s="176"/>
    </row>
    <row r="18" spans="1:13" ht="57" customHeight="1" x14ac:dyDescent="0.3">
      <c r="A18" s="179" t="s">
        <v>117</v>
      </c>
      <c r="B18" s="283" t="s">
        <v>120</v>
      </c>
      <c r="C18" s="283"/>
      <c r="D18" s="283"/>
      <c r="E18" s="283"/>
      <c r="F18" s="283"/>
      <c r="G18" s="283"/>
      <c r="H18" s="283"/>
      <c r="I18" s="283"/>
      <c r="J18" s="283"/>
      <c r="K18" s="283"/>
      <c r="L18" s="175"/>
      <c r="M18" s="176"/>
    </row>
    <row r="19" spans="1:13" ht="9.75" customHeight="1" x14ac:dyDescent="0.3">
      <c r="A19" s="179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75"/>
      <c r="M19" s="176"/>
    </row>
    <row r="20" spans="1:13" x14ac:dyDescent="0.3">
      <c r="A20" s="278" t="s">
        <v>91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175"/>
      <c r="M20" s="176"/>
    </row>
    <row r="21" spans="1:13" ht="45" customHeight="1" x14ac:dyDescent="0.3">
      <c r="A21" s="280" t="s">
        <v>92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175"/>
      <c r="M21" s="176"/>
    </row>
    <row r="22" spans="1:13" ht="6" customHeight="1" x14ac:dyDescent="0.3">
      <c r="A22" s="186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75"/>
      <c r="M22" s="176"/>
    </row>
    <row r="23" spans="1:13" x14ac:dyDescent="0.3">
      <c r="A23" s="179" t="s">
        <v>97</v>
      </c>
      <c r="B23" s="282" t="s">
        <v>93</v>
      </c>
      <c r="C23" s="282"/>
      <c r="D23" s="282"/>
      <c r="E23" s="282"/>
      <c r="F23" s="282"/>
      <c r="G23" s="282"/>
      <c r="H23" s="282"/>
      <c r="I23" s="282"/>
      <c r="J23" s="282"/>
      <c r="K23" s="282"/>
      <c r="L23" s="175"/>
      <c r="M23" s="176"/>
    </row>
    <row r="24" spans="1:13" x14ac:dyDescent="0.3">
      <c r="A24" s="173"/>
      <c r="B24" s="174"/>
      <c r="C24" s="282" t="s">
        <v>102</v>
      </c>
      <c r="D24" s="282"/>
      <c r="E24" s="282"/>
      <c r="F24" s="174"/>
      <c r="G24" s="174"/>
      <c r="H24" s="174"/>
      <c r="I24" s="174"/>
      <c r="J24" s="174"/>
      <c r="K24" s="174"/>
      <c r="L24" s="175"/>
      <c r="M24" s="176"/>
    </row>
    <row r="25" spans="1:13" x14ac:dyDescent="0.3">
      <c r="A25" s="173"/>
      <c r="B25" s="174"/>
      <c r="C25" s="282" t="s">
        <v>100</v>
      </c>
      <c r="D25" s="282"/>
      <c r="E25" s="282"/>
      <c r="F25" s="174"/>
      <c r="G25" s="174"/>
      <c r="H25" s="174"/>
      <c r="I25" s="174"/>
      <c r="J25" s="174"/>
      <c r="K25" s="174"/>
      <c r="L25" s="175"/>
      <c r="M25" s="176"/>
    </row>
    <row r="26" spans="1:13" x14ac:dyDescent="0.3">
      <c r="A26" s="173"/>
      <c r="B26" s="174"/>
      <c r="C26" s="282" t="s">
        <v>101</v>
      </c>
      <c r="D26" s="282"/>
      <c r="E26" s="282"/>
      <c r="F26" s="174"/>
      <c r="G26" s="174"/>
      <c r="H26" s="174"/>
      <c r="I26" s="174"/>
      <c r="J26" s="174"/>
      <c r="K26" s="174"/>
      <c r="L26" s="175"/>
      <c r="M26" s="176"/>
    </row>
    <row r="27" spans="1:13" x14ac:dyDescent="0.3">
      <c r="A27" s="173"/>
      <c r="B27" s="174"/>
      <c r="C27" s="282" t="s">
        <v>52</v>
      </c>
      <c r="D27" s="282"/>
      <c r="E27" s="282"/>
      <c r="F27" s="174"/>
      <c r="G27" s="174"/>
      <c r="H27" s="174"/>
      <c r="I27" s="174"/>
      <c r="J27" s="174"/>
      <c r="K27" s="174"/>
      <c r="L27" s="175"/>
      <c r="M27" s="176"/>
    </row>
    <row r="28" spans="1:13" ht="8.25" customHeight="1" x14ac:dyDescent="0.3">
      <c r="A28" s="173"/>
      <c r="B28" s="174"/>
      <c r="C28" s="188"/>
      <c r="D28" s="188"/>
      <c r="E28" s="188"/>
      <c r="F28" s="174"/>
      <c r="G28" s="174"/>
      <c r="H28" s="174"/>
      <c r="I28" s="174"/>
      <c r="J28" s="174"/>
      <c r="K28" s="174"/>
      <c r="L28" s="175"/>
      <c r="M28" s="176"/>
    </row>
    <row r="29" spans="1:13" x14ac:dyDescent="0.3">
      <c r="A29" s="179" t="s">
        <v>98</v>
      </c>
      <c r="B29" s="282" t="s">
        <v>94</v>
      </c>
      <c r="C29" s="282"/>
      <c r="D29" s="282"/>
      <c r="E29" s="282"/>
      <c r="F29" s="282"/>
      <c r="G29" s="282"/>
      <c r="H29" s="282"/>
      <c r="I29" s="282"/>
      <c r="J29" s="282"/>
      <c r="K29" s="282"/>
      <c r="L29" s="175"/>
      <c r="M29" s="176"/>
    </row>
    <row r="30" spans="1:13" ht="6.75" customHeight="1" x14ac:dyDescent="0.3">
      <c r="A30" s="179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75"/>
      <c r="M30" s="176"/>
    </row>
    <row r="31" spans="1:13" x14ac:dyDescent="0.3">
      <c r="A31" s="179" t="s">
        <v>105</v>
      </c>
      <c r="B31" s="281" t="s">
        <v>95</v>
      </c>
      <c r="C31" s="281"/>
      <c r="D31" s="281"/>
      <c r="E31" s="281"/>
      <c r="F31" s="281"/>
      <c r="G31" s="281"/>
      <c r="H31" s="281"/>
      <c r="I31" s="281"/>
      <c r="J31" s="281"/>
      <c r="K31" s="281"/>
      <c r="L31" s="175"/>
      <c r="M31" s="176"/>
    </row>
    <row r="32" spans="1:13" x14ac:dyDescent="0.3">
      <c r="A32" s="189"/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175"/>
      <c r="M32" s="176"/>
    </row>
    <row r="33" spans="1:13" x14ac:dyDescent="0.3">
      <c r="A33" s="285" t="s">
        <v>103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7"/>
    </row>
    <row r="34" spans="1:13" x14ac:dyDescent="0.3">
      <c r="A34" s="285" t="s">
        <v>104</v>
      </c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7"/>
    </row>
    <row r="35" spans="1:13" x14ac:dyDescent="0.3">
      <c r="A35" s="179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3"/>
    </row>
  </sheetData>
  <dataConsolidate/>
  <mergeCells count="19">
    <mergeCell ref="A33:M33"/>
    <mergeCell ref="A34:M34"/>
    <mergeCell ref="B23:K23"/>
    <mergeCell ref="B29:K29"/>
    <mergeCell ref="B31:K32"/>
    <mergeCell ref="C27:E27"/>
    <mergeCell ref="A2:D2"/>
    <mergeCell ref="B15:K15"/>
    <mergeCell ref="B17:K17"/>
    <mergeCell ref="B18:K18"/>
    <mergeCell ref="B8:E8"/>
    <mergeCell ref="B10:E10"/>
    <mergeCell ref="B12:E12"/>
    <mergeCell ref="B14:L14"/>
    <mergeCell ref="A20:K20"/>
    <mergeCell ref="A21:K21"/>
    <mergeCell ref="C24:E24"/>
    <mergeCell ref="C25:E25"/>
    <mergeCell ref="C26:E26"/>
  </mergeCells>
  <pageMargins left="0.25" right="0.25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T106"/>
  <sheetViews>
    <sheetView showGridLines="0" zoomScale="90" zoomScaleNormal="90" workbookViewId="0">
      <selection activeCell="G1" sqref="G1"/>
    </sheetView>
  </sheetViews>
  <sheetFormatPr defaultRowHeight="15.75" x14ac:dyDescent="0.25"/>
  <cols>
    <col min="1" max="1" width="5.140625" style="66" customWidth="1"/>
    <col min="2" max="2" width="64.7109375" style="66" customWidth="1"/>
    <col min="3" max="3" width="22.85546875" style="66" customWidth="1"/>
    <col min="4" max="4" width="13.7109375" style="66" customWidth="1"/>
    <col min="5" max="5" width="14.85546875" style="66" hidden="1" customWidth="1"/>
    <col min="6" max="6" width="17.5703125" style="66" bestFit="1" customWidth="1"/>
    <col min="7" max="7" width="43.140625" style="66" customWidth="1"/>
    <col min="8" max="8" width="14" style="122" customWidth="1"/>
    <col min="9" max="9" width="11.28515625" style="66" bestFit="1" customWidth="1"/>
    <col min="10" max="10" width="9.140625" style="66"/>
    <col min="11" max="11" width="11.140625" style="66" bestFit="1" customWidth="1"/>
    <col min="12" max="16384" width="9.140625" style="66"/>
  </cols>
  <sheetData>
    <row r="1" spans="1:20" x14ac:dyDescent="0.25">
      <c r="A1" s="63"/>
      <c r="B1" s="191" t="s">
        <v>83</v>
      </c>
      <c r="C1" s="195" t="s">
        <v>85</v>
      </c>
      <c r="D1" s="192" t="str">
        <f>'1. Instructions'!F12</f>
        <v>21/22</v>
      </c>
      <c r="E1" s="193"/>
      <c r="F1" s="193"/>
      <c r="G1" s="151"/>
      <c r="H1" s="64"/>
      <c r="I1" s="65"/>
      <c r="J1" s="65"/>
    </row>
    <row r="2" spans="1:20" x14ac:dyDescent="0.25">
      <c r="A2" s="63"/>
      <c r="B2" s="198"/>
      <c r="C2" s="196" t="s">
        <v>86</v>
      </c>
      <c r="D2" s="157" t="str">
        <f>'1. Instructions'!F8</f>
        <v>Scoil</v>
      </c>
      <c r="E2" s="157"/>
      <c r="F2" s="157"/>
      <c r="G2" s="194"/>
      <c r="H2" s="64"/>
      <c r="I2" s="67"/>
      <c r="J2" s="67"/>
    </row>
    <row r="3" spans="1:20" ht="22.5" customHeight="1" thickBot="1" x14ac:dyDescent="0.3">
      <c r="A3" s="63"/>
      <c r="B3" s="199"/>
      <c r="C3" s="197" t="s">
        <v>87</v>
      </c>
      <c r="D3" s="152" t="str">
        <f>'1. Instructions'!F10</f>
        <v>12345G</v>
      </c>
      <c r="E3" s="153"/>
      <c r="F3" s="153"/>
      <c r="G3" s="154"/>
      <c r="H3" s="68"/>
      <c r="I3" s="63"/>
      <c r="J3" s="63"/>
    </row>
    <row r="4" spans="1:20" ht="16.5" thickBot="1" x14ac:dyDescent="0.3">
      <c r="A4" s="63"/>
      <c r="B4" s="72" t="s">
        <v>27</v>
      </c>
      <c r="C4" s="73"/>
      <c r="D4" s="73"/>
      <c r="E4" s="74" t="s">
        <v>89</v>
      </c>
      <c r="F4" s="74" t="s">
        <v>62</v>
      </c>
      <c r="G4" s="74" t="s">
        <v>75</v>
      </c>
      <c r="H4" s="70"/>
      <c r="I4" s="69"/>
      <c r="J4" s="69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0" x14ac:dyDescent="0.25">
      <c r="A5" s="63"/>
      <c r="B5" s="75" t="s">
        <v>77</v>
      </c>
      <c r="C5" s="76"/>
      <c r="D5" s="29"/>
      <c r="E5" s="77">
        <f>IF(F5=0,0,IF(F5&lt;=60,60,F5))</f>
        <v>0</v>
      </c>
      <c r="F5" s="78">
        <v>0</v>
      </c>
      <c r="G5" s="211" t="str">
        <f>IF(E5-SUM($F$11:$F$32)&lt;&gt;$F$7,"False","True")</f>
        <v>True</v>
      </c>
      <c r="H5" s="41"/>
      <c r="I5" s="79"/>
      <c r="J5" s="63"/>
    </row>
    <row r="6" spans="1:20" x14ac:dyDescent="0.25">
      <c r="A6" s="63"/>
      <c r="B6" s="80"/>
      <c r="C6" s="76"/>
      <c r="D6" s="76"/>
      <c r="E6" s="81"/>
      <c r="F6" s="149"/>
      <c r="G6" s="82"/>
      <c r="H6" s="41"/>
      <c r="I6" s="63"/>
      <c r="J6" s="63"/>
    </row>
    <row r="7" spans="1:20" ht="33.75" hidden="1" customHeight="1" x14ac:dyDescent="0.25">
      <c r="A7" s="63"/>
      <c r="B7" s="75" t="s">
        <v>78</v>
      </c>
      <c r="C7" s="83"/>
      <c r="D7" s="76"/>
      <c r="E7" s="84">
        <f>IF(F7&lt;=60,60,F5)-F8</f>
        <v>60</v>
      </c>
      <c r="F7" s="150">
        <f>E5-F8</f>
        <v>0</v>
      </c>
      <c r="G7" s="85"/>
      <c r="H7" s="41"/>
      <c r="I7" s="63"/>
      <c r="J7" s="63"/>
    </row>
    <row r="8" spans="1:20" x14ac:dyDescent="0.25">
      <c r="A8" s="63"/>
      <c r="B8" s="166" t="s">
        <v>271</v>
      </c>
      <c r="C8" s="160"/>
      <c r="D8" s="161"/>
      <c r="E8" s="162"/>
      <c r="F8" s="163">
        <v>0</v>
      </c>
      <c r="G8" s="167" t="str">
        <f>IF(SUM($F$11:$F$32)&lt;&gt;$F$8,"False","")</f>
        <v/>
      </c>
      <c r="H8" s="288"/>
      <c r="I8" s="63"/>
      <c r="J8" s="63"/>
    </row>
    <row r="9" spans="1:20" ht="57" customHeight="1" x14ac:dyDescent="0.25">
      <c r="A9" s="63"/>
      <c r="B9" s="86" t="str">
        <f>IF(F8=0,"Below highlighted in Yellow to be completed in respect of Pupils in Special Schools","Where Pupils in a Mainstream school are enrolled in a Special Class please input the number of Pupils below highlighted Yellow as appropriate")</f>
        <v>Below highlighted in Yellow to be completed in respect of Pupils in Special Schools</v>
      </c>
      <c r="C9" s="83"/>
      <c r="D9" s="76"/>
      <c r="E9" s="81"/>
      <c r="F9" s="87"/>
      <c r="G9" s="88"/>
      <c r="H9" s="288"/>
      <c r="I9" s="63"/>
      <c r="J9" s="63"/>
    </row>
    <row r="10" spans="1:20" x14ac:dyDescent="0.25">
      <c r="A10" s="63"/>
      <c r="B10" s="75"/>
      <c r="C10" s="83"/>
      <c r="D10" s="76"/>
      <c r="E10" s="81"/>
      <c r="F10" s="87"/>
      <c r="G10" s="88"/>
      <c r="H10" s="41"/>
      <c r="I10" s="63"/>
      <c r="J10" s="63"/>
    </row>
    <row r="11" spans="1:20" x14ac:dyDescent="0.25">
      <c r="A11" s="63"/>
      <c r="B11" s="292" t="s">
        <v>46</v>
      </c>
      <c r="C11" s="293"/>
      <c r="D11" s="76"/>
      <c r="E11" s="81"/>
      <c r="F11" s="78">
        <v>0</v>
      </c>
      <c r="G11" s="42"/>
      <c r="H11" s="41"/>
      <c r="I11" s="63"/>
      <c r="J11" s="63"/>
    </row>
    <row r="12" spans="1:20" x14ac:dyDescent="0.25">
      <c r="A12" s="63"/>
      <c r="B12" s="292" t="s">
        <v>35</v>
      </c>
      <c r="C12" s="293"/>
      <c r="D12" s="76"/>
      <c r="E12" s="81"/>
      <c r="F12" s="78">
        <v>0</v>
      </c>
      <c r="G12" s="42"/>
      <c r="H12" s="41"/>
      <c r="I12" s="63"/>
      <c r="J12" s="63"/>
    </row>
    <row r="13" spans="1:20" x14ac:dyDescent="0.25">
      <c r="A13" s="63"/>
      <c r="B13" s="292" t="s">
        <v>39</v>
      </c>
      <c r="C13" s="293"/>
      <c r="D13" s="76"/>
      <c r="E13" s="81"/>
      <c r="F13" s="78">
        <v>0</v>
      </c>
      <c r="G13" s="42"/>
      <c r="H13" s="41"/>
      <c r="I13" s="63"/>
      <c r="J13" s="63"/>
    </row>
    <row r="14" spans="1:20" x14ac:dyDescent="0.25">
      <c r="A14" s="63"/>
      <c r="B14" s="292" t="s">
        <v>36</v>
      </c>
      <c r="C14" s="293"/>
      <c r="D14" s="76"/>
      <c r="E14" s="81"/>
      <c r="F14" s="78">
        <v>0</v>
      </c>
      <c r="G14" s="42"/>
      <c r="H14" s="41"/>
      <c r="I14" s="63"/>
      <c r="J14" s="63"/>
    </row>
    <row r="15" spans="1:20" x14ac:dyDescent="0.25">
      <c r="A15" s="63"/>
      <c r="B15" s="292" t="s">
        <v>37</v>
      </c>
      <c r="C15" s="293"/>
      <c r="D15" s="76"/>
      <c r="E15" s="81"/>
      <c r="F15" s="78">
        <v>0</v>
      </c>
      <c r="G15" s="42"/>
      <c r="H15" s="41"/>
      <c r="I15" s="63"/>
      <c r="J15" s="63"/>
    </row>
    <row r="16" spans="1:20" x14ac:dyDescent="0.25">
      <c r="A16" s="63"/>
      <c r="B16" s="292" t="s">
        <v>54</v>
      </c>
      <c r="C16" s="293"/>
      <c r="D16" s="76"/>
      <c r="E16" s="81"/>
      <c r="F16" s="78">
        <v>0</v>
      </c>
      <c r="G16" s="42"/>
      <c r="H16" s="41"/>
      <c r="I16" s="63"/>
      <c r="J16" s="63"/>
    </row>
    <row r="17" spans="1:10" x14ac:dyDescent="0.25">
      <c r="A17" s="63"/>
      <c r="B17" s="292" t="s">
        <v>55</v>
      </c>
      <c r="C17" s="293"/>
      <c r="D17" s="76"/>
      <c r="E17" s="81"/>
      <c r="F17" s="78">
        <v>0</v>
      </c>
      <c r="G17" s="42"/>
      <c r="H17" s="41"/>
      <c r="I17" s="63"/>
      <c r="J17" s="63"/>
    </row>
    <row r="18" spans="1:10" x14ac:dyDescent="0.25">
      <c r="A18" s="63"/>
      <c r="B18" s="292" t="s">
        <v>56</v>
      </c>
      <c r="C18" s="293"/>
      <c r="D18" s="76"/>
      <c r="E18" s="81"/>
      <c r="F18" s="78">
        <v>0</v>
      </c>
      <c r="G18" s="42"/>
      <c r="H18" s="41"/>
      <c r="I18" s="63"/>
      <c r="J18" s="63"/>
    </row>
    <row r="19" spans="1:10" x14ac:dyDescent="0.25">
      <c r="A19" s="63"/>
      <c r="B19" s="292" t="s">
        <v>40</v>
      </c>
      <c r="C19" s="293"/>
      <c r="D19" s="76"/>
      <c r="E19" s="81"/>
      <c r="F19" s="78">
        <v>0</v>
      </c>
      <c r="G19" s="42"/>
      <c r="H19" s="41"/>
      <c r="I19" s="63"/>
      <c r="J19" s="63"/>
    </row>
    <row r="20" spans="1:10" x14ac:dyDescent="0.25">
      <c r="A20" s="63"/>
      <c r="B20" s="292" t="s">
        <v>41</v>
      </c>
      <c r="C20" s="293"/>
      <c r="D20" s="76"/>
      <c r="E20" s="81"/>
      <c r="F20" s="78">
        <v>0</v>
      </c>
      <c r="G20" s="42"/>
      <c r="H20" s="41"/>
      <c r="I20" s="63"/>
      <c r="J20" s="63"/>
    </row>
    <row r="21" spans="1:10" x14ac:dyDescent="0.25">
      <c r="A21" s="63"/>
      <c r="B21" s="292" t="s">
        <v>42</v>
      </c>
      <c r="C21" s="293"/>
      <c r="D21" s="76"/>
      <c r="E21" s="81"/>
      <c r="F21" s="78">
        <v>0</v>
      </c>
      <c r="G21" s="42"/>
      <c r="H21" s="41"/>
      <c r="I21" s="63"/>
      <c r="J21" s="63"/>
    </row>
    <row r="22" spans="1:10" x14ac:dyDescent="0.25">
      <c r="A22" s="63"/>
      <c r="B22" s="292" t="s">
        <v>57</v>
      </c>
      <c r="C22" s="293"/>
      <c r="D22" s="76"/>
      <c r="E22" s="81"/>
      <c r="F22" s="78">
        <v>0</v>
      </c>
      <c r="G22" s="42"/>
      <c r="H22" s="41"/>
      <c r="I22" s="63"/>
      <c r="J22" s="63"/>
    </row>
    <row r="23" spans="1:10" x14ac:dyDescent="0.25">
      <c r="A23" s="63"/>
      <c r="B23" s="292" t="s">
        <v>58</v>
      </c>
      <c r="C23" s="293"/>
      <c r="D23" s="76"/>
      <c r="E23" s="81"/>
      <c r="F23" s="78">
        <v>0</v>
      </c>
      <c r="G23" s="42"/>
      <c r="H23" s="41"/>
      <c r="I23" s="63"/>
      <c r="J23" s="63"/>
    </row>
    <row r="24" spans="1:10" x14ac:dyDescent="0.25">
      <c r="A24" s="63"/>
      <c r="B24" s="292" t="s">
        <v>34</v>
      </c>
      <c r="C24" s="293"/>
      <c r="D24" s="76"/>
      <c r="E24" s="81"/>
      <c r="F24" s="78">
        <v>0</v>
      </c>
      <c r="G24" s="42"/>
      <c r="H24" s="41"/>
      <c r="I24" s="63"/>
      <c r="J24" s="63"/>
    </row>
    <row r="25" spans="1:10" x14ac:dyDescent="0.25">
      <c r="A25" s="63"/>
      <c r="B25" s="292" t="s">
        <v>59</v>
      </c>
      <c r="C25" s="293"/>
      <c r="D25" s="76"/>
      <c r="E25" s="81"/>
      <c r="F25" s="78">
        <v>0</v>
      </c>
      <c r="G25" s="42"/>
      <c r="H25" s="41"/>
      <c r="I25" s="63"/>
      <c r="J25" s="63"/>
    </row>
    <row r="26" spans="1:10" x14ac:dyDescent="0.25">
      <c r="A26" s="63"/>
      <c r="B26" s="292" t="s">
        <v>38</v>
      </c>
      <c r="C26" s="293"/>
      <c r="D26" s="76"/>
      <c r="E26" s="81"/>
      <c r="F26" s="78">
        <v>0</v>
      </c>
      <c r="G26" s="42"/>
      <c r="H26" s="41"/>
      <c r="I26" s="63"/>
      <c r="J26" s="63"/>
    </row>
    <row r="27" spans="1:10" x14ac:dyDescent="0.25">
      <c r="A27" s="63"/>
      <c r="B27" s="292" t="s">
        <v>32</v>
      </c>
      <c r="C27" s="293"/>
      <c r="D27" s="76"/>
      <c r="E27" s="81"/>
      <c r="F27" s="78">
        <v>0</v>
      </c>
      <c r="G27" s="42"/>
      <c r="H27" s="41"/>
      <c r="I27" s="63"/>
      <c r="J27" s="63"/>
    </row>
    <row r="28" spans="1:10" x14ac:dyDescent="0.25">
      <c r="A28" s="63"/>
      <c r="B28" s="292" t="s">
        <v>43</v>
      </c>
      <c r="C28" s="293"/>
      <c r="D28" s="76"/>
      <c r="E28" s="81"/>
      <c r="F28" s="78">
        <v>0</v>
      </c>
      <c r="G28" s="42"/>
      <c r="H28" s="41"/>
      <c r="I28" s="63"/>
      <c r="J28" s="63"/>
    </row>
    <row r="29" spans="1:10" x14ac:dyDescent="0.25">
      <c r="A29" s="63"/>
      <c r="B29" s="292" t="s">
        <v>60</v>
      </c>
      <c r="C29" s="293"/>
      <c r="D29" s="76"/>
      <c r="E29" s="81"/>
      <c r="F29" s="78">
        <v>0</v>
      </c>
      <c r="G29" s="42"/>
      <c r="H29" s="41"/>
      <c r="I29" s="63"/>
      <c r="J29" s="63"/>
    </row>
    <row r="30" spans="1:10" x14ac:dyDescent="0.25">
      <c r="A30" s="63"/>
      <c r="B30" s="155" t="s">
        <v>45</v>
      </c>
      <c r="C30" s="156"/>
      <c r="D30" s="76"/>
      <c r="E30" s="81"/>
      <c r="F30" s="78">
        <v>0</v>
      </c>
      <c r="G30" s="42"/>
      <c r="H30" s="41"/>
      <c r="I30" s="63"/>
      <c r="J30" s="63"/>
    </row>
    <row r="31" spans="1:10" x14ac:dyDescent="0.25">
      <c r="A31" s="63"/>
      <c r="B31" s="155" t="s">
        <v>262</v>
      </c>
      <c r="C31" s="156"/>
      <c r="D31" s="76"/>
      <c r="E31" s="81"/>
      <c r="F31" s="78">
        <v>0</v>
      </c>
      <c r="G31" s="42"/>
      <c r="H31" s="41"/>
      <c r="I31" s="63"/>
      <c r="J31" s="63"/>
    </row>
    <row r="32" spans="1:10" x14ac:dyDescent="0.25">
      <c r="A32" s="63"/>
      <c r="B32" s="296" t="s">
        <v>264</v>
      </c>
      <c r="C32" s="297"/>
      <c r="D32" s="164"/>
      <c r="E32" s="92"/>
      <c r="F32" s="165">
        <v>0</v>
      </c>
      <c r="G32" s="168"/>
      <c r="H32" s="41"/>
      <c r="I32" s="63"/>
      <c r="J32" s="63"/>
    </row>
    <row r="33" spans="1:10" x14ac:dyDescent="0.25">
      <c r="A33" s="63"/>
      <c r="B33" s="75"/>
      <c r="E33" s="92"/>
      <c r="F33" s="87"/>
      <c r="G33" s="42"/>
      <c r="H33" s="41"/>
      <c r="I33" s="63"/>
      <c r="J33" s="63"/>
    </row>
    <row r="34" spans="1:10" x14ac:dyDescent="0.25">
      <c r="A34" s="63"/>
      <c r="B34" s="89" t="s">
        <v>360</v>
      </c>
      <c r="C34" s="294" t="s">
        <v>354</v>
      </c>
      <c r="D34" s="295"/>
      <c r="E34" s="265"/>
      <c r="F34" s="149"/>
      <c r="G34" s="42"/>
      <c r="H34" s="41"/>
      <c r="I34" s="63"/>
      <c r="J34" s="63"/>
    </row>
    <row r="35" spans="1:10" ht="16.5" thickBot="1" x14ac:dyDescent="0.3">
      <c r="A35" s="63"/>
      <c r="B35" s="75" t="s">
        <v>64</v>
      </c>
      <c r="C35" s="83"/>
      <c r="D35" s="76"/>
      <c r="E35" s="81"/>
      <c r="F35" s="91">
        <v>0</v>
      </c>
      <c r="G35" s="42" t="s">
        <v>66</v>
      </c>
      <c r="H35" s="41"/>
      <c r="I35" s="63"/>
      <c r="J35" s="63"/>
    </row>
    <row r="36" spans="1:10" ht="16.5" thickBot="1" x14ac:dyDescent="0.3">
      <c r="A36" s="63"/>
      <c r="B36" s="75" t="s">
        <v>355</v>
      </c>
      <c r="C36" s="227" t="s">
        <v>356</v>
      </c>
      <c r="D36" s="76"/>
      <c r="E36" s="90">
        <f>IF(F5=0,0,IF(F37&gt;0,0,IF(F5&lt;=60,60,IF(F5&gt;500,500,IF(F5&gt;60,F5,IF(F5&lt;500,F5))))))</f>
        <v>0</v>
      </c>
      <c r="F36" s="270">
        <f>IF(F37=0,E36,IF(F37&gt;0,0))</f>
        <v>0</v>
      </c>
      <c r="G36" s="30" t="s">
        <v>369</v>
      </c>
      <c r="H36" s="41"/>
      <c r="I36" s="63"/>
      <c r="J36" s="63"/>
    </row>
    <row r="37" spans="1:10" ht="16.5" thickBot="1" x14ac:dyDescent="0.3">
      <c r="A37" s="63"/>
      <c r="B37" s="75" t="s">
        <v>365</v>
      </c>
      <c r="C37" s="227" t="s">
        <v>356</v>
      </c>
      <c r="D37" s="76"/>
      <c r="E37" s="90">
        <f>IF(F37&gt;16,16,IF(F37&lt;=16,F37))</f>
        <v>0</v>
      </c>
      <c r="F37" s="78">
        <v>0</v>
      </c>
      <c r="G37" s="42" t="s">
        <v>371</v>
      </c>
      <c r="H37" s="41"/>
      <c r="I37" s="63"/>
      <c r="J37" s="63"/>
    </row>
    <row r="38" spans="1:10" ht="16.5" thickBot="1" x14ac:dyDescent="0.3">
      <c r="A38" s="63"/>
      <c r="B38" s="75" t="s">
        <v>315</v>
      </c>
      <c r="C38" s="266" t="s">
        <v>347</v>
      </c>
      <c r="D38" s="76"/>
      <c r="E38" s="90">
        <f>IF(F5=0,0,IF(F5&lt;=60,60,IF(F5&gt;60,F5)))</f>
        <v>0</v>
      </c>
      <c r="F38" s="270">
        <f>E38</f>
        <v>0</v>
      </c>
      <c r="G38" s="30" t="s">
        <v>368</v>
      </c>
      <c r="H38" s="41"/>
      <c r="I38" s="63"/>
      <c r="J38" s="63"/>
    </row>
    <row r="39" spans="1:10" x14ac:dyDescent="0.25">
      <c r="A39" s="63"/>
      <c r="B39" s="75" t="s">
        <v>353</v>
      </c>
      <c r="C39" s="227" t="s">
        <v>347</v>
      </c>
      <c r="D39" s="76"/>
      <c r="E39" s="90">
        <f>IF(F39=0,0,IF(F39&lt;=60,60,IF(F39&gt;60,F39)))</f>
        <v>0</v>
      </c>
      <c r="F39" s="78">
        <v>0</v>
      </c>
      <c r="G39" s="30" t="s">
        <v>74</v>
      </c>
      <c r="H39" s="41"/>
      <c r="I39" s="63"/>
      <c r="J39" s="63"/>
    </row>
    <row r="40" spans="1:10" x14ac:dyDescent="0.25">
      <c r="A40" s="63"/>
      <c r="B40" s="75" t="s">
        <v>76</v>
      </c>
      <c r="C40" s="83"/>
      <c r="D40" s="76"/>
      <c r="E40" s="90">
        <f>IF(F40=0,0,IF(F40&lt;=60,60,IF(F40&gt;60,F40)))</f>
        <v>0</v>
      </c>
      <c r="F40" s="78">
        <v>0</v>
      </c>
      <c r="G40" s="30" t="s">
        <v>74</v>
      </c>
      <c r="H40" s="41"/>
      <c r="I40" s="63"/>
      <c r="J40" s="63"/>
    </row>
    <row r="41" spans="1:10" ht="16.5" thickBot="1" x14ac:dyDescent="0.3">
      <c r="A41" s="63"/>
      <c r="B41" s="75" t="s">
        <v>374</v>
      </c>
      <c r="C41" s="83"/>
      <c r="D41" s="76"/>
      <c r="E41" s="90">
        <f>F5-F8</f>
        <v>0</v>
      </c>
      <c r="F41" s="91">
        <v>0</v>
      </c>
      <c r="G41" s="42" t="s">
        <v>373</v>
      </c>
      <c r="H41" s="41"/>
      <c r="I41" s="63"/>
      <c r="J41" s="63"/>
    </row>
    <row r="42" spans="1:10" ht="16.5" thickBot="1" x14ac:dyDescent="0.3">
      <c r="A42" s="63"/>
      <c r="B42" s="75" t="s">
        <v>350</v>
      </c>
      <c r="C42" s="83"/>
      <c r="D42" s="76"/>
      <c r="E42" s="81"/>
      <c r="F42" s="228">
        <f>SUM(F5-F8)*18.5+(F8*74)+5500</f>
        <v>5500</v>
      </c>
      <c r="G42" s="42"/>
      <c r="H42" s="41"/>
      <c r="I42" s="63"/>
      <c r="J42" s="63"/>
    </row>
    <row r="43" spans="1:10" ht="16.5" thickBot="1" x14ac:dyDescent="0.3">
      <c r="A43" s="63"/>
      <c r="B43" s="75" t="s">
        <v>379</v>
      </c>
      <c r="C43" s="83"/>
      <c r="D43" s="76"/>
      <c r="E43" s="81"/>
      <c r="F43" s="91">
        <v>0</v>
      </c>
      <c r="G43" s="42" t="s">
        <v>66</v>
      </c>
      <c r="H43" s="41"/>
      <c r="I43" s="63"/>
      <c r="J43" s="63"/>
    </row>
    <row r="44" spans="1:10" ht="16.5" thickBot="1" x14ac:dyDescent="0.3">
      <c r="A44" s="63"/>
      <c r="B44" s="75" t="s">
        <v>351</v>
      </c>
      <c r="C44" s="83"/>
      <c r="D44" s="76"/>
      <c r="E44" s="81"/>
      <c r="F44" s="228">
        <f>MAX(140,F5*5.1)</f>
        <v>140</v>
      </c>
      <c r="G44" s="42"/>
      <c r="H44" s="41"/>
      <c r="I44" s="63"/>
      <c r="J44" s="63"/>
    </row>
    <row r="45" spans="1:10" x14ac:dyDescent="0.25">
      <c r="A45" s="63"/>
      <c r="B45" s="75"/>
      <c r="C45" s="83"/>
      <c r="D45" s="76"/>
      <c r="E45" s="81" t="s">
        <v>346</v>
      </c>
      <c r="F45" s="87"/>
      <c r="G45" s="42"/>
      <c r="H45" s="41"/>
      <c r="I45" s="63"/>
      <c r="J45" s="63"/>
    </row>
    <row r="46" spans="1:10" x14ac:dyDescent="0.25">
      <c r="A46" s="63"/>
      <c r="B46" s="89" t="s">
        <v>339</v>
      </c>
      <c r="C46" s="83"/>
      <c r="D46" s="76"/>
      <c r="E46" s="81" t="s">
        <v>347</v>
      </c>
      <c r="F46" s="87"/>
      <c r="G46" s="42"/>
      <c r="H46" s="41"/>
      <c r="I46" s="63"/>
      <c r="J46" s="63"/>
    </row>
    <row r="47" spans="1:10" x14ac:dyDescent="0.25">
      <c r="A47" s="63"/>
      <c r="B47" s="75" t="s">
        <v>80</v>
      </c>
      <c r="C47" s="83"/>
      <c r="D47" s="76"/>
      <c r="E47" s="81"/>
      <c r="F47" s="78">
        <v>0</v>
      </c>
      <c r="G47" s="42" t="s">
        <v>341</v>
      </c>
      <c r="H47" s="41"/>
      <c r="I47" s="63"/>
      <c r="J47" s="63"/>
    </row>
    <row r="48" spans="1:10" x14ac:dyDescent="0.25">
      <c r="A48" s="63"/>
      <c r="B48" s="75" t="s">
        <v>79</v>
      </c>
      <c r="C48" s="83"/>
      <c r="D48" s="76"/>
      <c r="E48" s="81" t="s">
        <v>356</v>
      </c>
      <c r="F48" s="78">
        <v>0</v>
      </c>
      <c r="G48" s="42" t="s">
        <v>342</v>
      </c>
      <c r="H48" s="41"/>
      <c r="I48" s="63"/>
      <c r="J48" s="63"/>
    </row>
    <row r="49" spans="1:10" x14ac:dyDescent="0.25">
      <c r="A49" s="63"/>
      <c r="B49" s="75" t="s">
        <v>343</v>
      </c>
      <c r="C49" s="83"/>
      <c r="D49" s="76"/>
      <c r="E49" s="81" t="s">
        <v>348</v>
      </c>
      <c r="F49" s="78">
        <v>0</v>
      </c>
      <c r="G49" s="42" t="s">
        <v>340</v>
      </c>
      <c r="H49" s="41"/>
      <c r="I49" s="63"/>
      <c r="J49" s="63"/>
    </row>
    <row r="50" spans="1:10" ht="16.5" thickBot="1" x14ac:dyDescent="0.3">
      <c r="A50" s="63"/>
      <c r="B50" s="75"/>
      <c r="C50" s="83"/>
      <c r="D50" s="76"/>
      <c r="E50" s="92"/>
      <c r="F50" s="87"/>
      <c r="G50" s="42"/>
      <c r="H50" s="41"/>
      <c r="I50" s="63"/>
      <c r="J50" s="63"/>
    </row>
    <row r="51" spans="1:10" ht="16.5" thickBot="1" x14ac:dyDescent="0.3">
      <c r="A51" s="63"/>
      <c r="B51" s="289" t="s">
        <v>345</v>
      </c>
      <c r="C51" s="290"/>
      <c r="D51" s="290"/>
      <c r="E51" s="290"/>
      <c r="F51" s="290"/>
      <c r="G51" s="291"/>
      <c r="H51" s="63"/>
      <c r="I51" s="63"/>
      <c r="J51" s="63"/>
    </row>
    <row r="52" spans="1:10" ht="16.5" thickBot="1" x14ac:dyDescent="0.3">
      <c r="A52" s="63"/>
      <c r="B52" s="93"/>
      <c r="C52" s="94"/>
      <c r="D52" s="95"/>
      <c r="E52" s="96"/>
      <c r="F52" s="97"/>
      <c r="G52" s="97"/>
      <c r="H52" s="98"/>
      <c r="I52" s="63"/>
      <c r="J52" s="63"/>
    </row>
    <row r="53" spans="1:10" ht="16.5" thickBot="1" x14ac:dyDescent="0.3">
      <c r="A53" s="63"/>
      <c r="B53" s="99" t="s">
        <v>1</v>
      </c>
      <c r="C53" s="100"/>
      <c r="D53" s="100"/>
      <c r="E53" s="100"/>
      <c r="F53" s="101" t="s">
        <v>65</v>
      </c>
      <c r="G53" s="102" t="s">
        <v>8</v>
      </c>
      <c r="H53" s="103" t="s">
        <v>8</v>
      </c>
      <c r="I53" s="63"/>
    </row>
    <row r="54" spans="1:10" ht="21" customHeight="1" x14ac:dyDescent="0.25">
      <c r="A54" s="63"/>
      <c r="B54" s="75" t="s">
        <v>272</v>
      </c>
      <c r="C54" s="104"/>
      <c r="D54" s="104"/>
      <c r="E54" s="104"/>
      <c r="F54" s="105">
        <v>183</v>
      </c>
      <c r="G54" s="106">
        <f>MAX(0,F54*F7)</f>
        <v>0</v>
      </c>
      <c r="H54" s="107"/>
      <c r="I54" s="63"/>
    </row>
    <row r="55" spans="1:10" x14ac:dyDescent="0.25">
      <c r="A55" s="63"/>
      <c r="B55" s="75" t="s">
        <v>46</v>
      </c>
      <c r="C55" s="76"/>
      <c r="D55" s="76"/>
      <c r="E55" s="76"/>
      <c r="F55" s="105">
        <v>881</v>
      </c>
      <c r="G55" s="108">
        <f t="shared" ref="G55:G76" si="0">F55*F11</f>
        <v>0</v>
      </c>
      <c r="H55" s="109"/>
      <c r="I55" s="63"/>
    </row>
    <row r="56" spans="1:10" x14ac:dyDescent="0.25">
      <c r="A56" s="63"/>
      <c r="B56" s="75" t="s">
        <v>35</v>
      </c>
      <c r="C56" s="76"/>
      <c r="D56" s="76"/>
      <c r="E56" s="76"/>
      <c r="F56" s="105">
        <v>881</v>
      </c>
      <c r="G56" s="108">
        <f t="shared" si="0"/>
        <v>0</v>
      </c>
      <c r="H56" s="109"/>
      <c r="I56" s="63"/>
    </row>
    <row r="57" spans="1:10" ht="17.25" customHeight="1" x14ac:dyDescent="0.25">
      <c r="A57" s="63"/>
      <c r="B57" s="75" t="s">
        <v>39</v>
      </c>
      <c r="C57" s="110"/>
      <c r="D57" s="110"/>
      <c r="E57" s="110"/>
      <c r="F57" s="105">
        <v>903</v>
      </c>
      <c r="G57" s="108">
        <f t="shared" si="0"/>
        <v>0</v>
      </c>
      <c r="H57" s="109"/>
      <c r="I57" s="63"/>
    </row>
    <row r="58" spans="1:10" x14ac:dyDescent="0.25">
      <c r="A58" s="63"/>
      <c r="B58" s="75" t="s">
        <v>36</v>
      </c>
      <c r="C58" s="76"/>
      <c r="D58" s="76"/>
      <c r="E58" s="76"/>
      <c r="F58" s="105">
        <v>469</v>
      </c>
      <c r="G58" s="108">
        <f t="shared" si="0"/>
        <v>0</v>
      </c>
      <c r="H58" s="109"/>
      <c r="I58" s="63"/>
    </row>
    <row r="59" spans="1:10" x14ac:dyDescent="0.25">
      <c r="A59" s="63"/>
      <c r="B59" s="75" t="s">
        <v>37</v>
      </c>
      <c r="C59" s="76"/>
      <c r="D59" s="76"/>
      <c r="E59" s="76"/>
      <c r="F59" s="105">
        <v>699</v>
      </c>
      <c r="G59" s="108">
        <f t="shared" si="0"/>
        <v>0</v>
      </c>
      <c r="H59" s="109"/>
      <c r="I59" s="63"/>
    </row>
    <row r="60" spans="1:10" x14ac:dyDescent="0.25">
      <c r="A60" s="63"/>
      <c r="B60" s="75" t="s">
        <v>54</v>
      </c>
      <c r="C60" s="76"/>
      <c r="D60" s="76"/>
      <c r="E60" s="76"/>
      <c r="F60" s="105">
        <v>585</v>
      </c>
      <c r="G60" s="108">
        <f t="shared" si="0"/>
        <v>0</v>
      </c>
      <c r="H60" s="109"/>
      <c r="I60" s="63"/>
    </row>
    <row r="61" spans="1:10" x14ac:dyDescent="0.25">
      <c r="A61" s="63"/>
      <c r="B61" s="75" t="s">
        <v>55</v>
      </c>
      <c r="C61" s="76"/>
      <c r="D61" s="76"/>
      <c r="E61" s="76"/>
      <c r="F61" s="105">
        <v>881</v>
      </c>
      <c r="G61" s="108">
        <f t="shared" si="0"/>
        <v>0</v>
      </c>
      <c r="H61" s="109"/>
      <c r="I61" s="63"/>
    </row>
    <row r="62" spans="1:10" x14ac:dyDescent="0.25">
      <c r="A62" s="63"/>
      <c r="B62" s="75" t="s">
        <v>56</v>
      </c>
      <c r="C62" s="76"/>
      <c r="D62" s="76"/>
      <c r="E62" s="76"/>
      <c r="F62" s="105">
        <v>881</v>
      </c>
      <c r="G62" s="108">
        <f t="shared" si="0"/>
        <v>0</v>
      </c>
      <c r="H62" s="109"/>
      <c r="I62" s="63"/>
    </row>
    <row r="63" spans="1:10" x14ac:dyDescent="0.25">
      <c r="A63" s="63"/>
      <c r="B63" s="75" t="s">
        <v>40</v>
      </c>
      <c r="C63" s="76"/>
      <c r="D63" s="76"/>
      <c r="E63" s="76"/>
      <c r="F63" s="105">
        <v>903</v>
      </c>
      <c r="G63" s="108">
        <f t="shared" si="0"/>
        <v>0</v>
      </c>
      <c r="H63" s="109"/>
      <c r="I63" s="63"/>
    </row>
    <row r="64" spans="1:10" x14ac:dyDescent="0.25">
      <c r="A64" s="63"/>
      <c r="B64" s="75" t="s">
        <v>41</v>
      </c>
      <c r="C64" s="76"/>
      <c r="D64" s="76"/>
      <c r="E64" s="76"/>
      <c r="F64" s="105">
        <v>469</v>
      </c>
      <c r="G64" s="108">
        <f t="shared" si="0"/>
        <v>0</v>
      </c>
      <c r="H64" s="109"/>
      <c r="I64" s="63"/>
    </row>
    <row r="65" spans="1:9" x14ac:dyDescent="0.25">
      <c r="A65" s="63"/>
      <c r="B65" s="75" t="s">
        <v>42</v>
      </c>
      <c r="C65" s="76"/>
      <c r="D65" s="76"/>
      <c r="E65" s="76"/>
      <c r="F65" s="105">
        <v>699</v>
      </c>
      <c r="G65" s="108">
        <f t="shared" si="0"/>
        <v>0</v>
      </c>
      <c r="H65" s="109"/>
      <c r="I65" s="63"/>
    </row>
    <row r="66" spans="1:9" x14ac:dyDescent="0.25">
      <c r="A66" s="63"/>
      <c r="B66" s="75" t="s">
        <v>57</v>
      </c>
      <c r="C66" s="76"/>
      <c r="D66" s="76"/>
      <c r="E66" s="76"/>
      <c r="F66" s="105">
        <v>585</v>
      </c>
      <c r="G66" s="108">
        <f t="shared" si="0"/>
        <v>0</v>
      </c>
      <c r="H66" s="109"/>
      <c r="I66" s="63"/>
    </row>
    <row r="67" spans="1:9" x14ac:dyDescent="0.25">
      <c r="A67" s="63"/>
      <c r="B67" s="75" t="s">
        <v>58</v>
      </c>
      <c r="C67" s="76"/>
      <c r="D67" s="76"/>
      <c r="E67" s="76"/>
      <c r="F67" s="105">
        <v>881</v>
      </c>
      <c r="G67" s="108">
        <f t="shared" si="0"/>
        <v>0</v>
      </c>
      <c r="H67" s="109"/>
      <c r="I67" s="63"/>
    </row>
    <row r="68" spans="1:9" x14ac:dyDescent="0.25">
      <c r="A68" s="63"/>
      <c r="B68" s="75" t="s">
        <v>34</v>
      </c>
      <c r="C68" s="76"/>
      <c r="D68" s="76"/>
      <c r="E68" s="76"/>
      <c r="F68" s="105">
        <v>881</v>
      </c>
      <c r="G68" s="108">
        <f t="shared" si="0"/>
        <v>0</v>
      </c>
      <c r="H68" s="109"/>
      <c r="I68" s="63"/>
    </row>
    <row r="69" spans="1:9" x14ac:dyDescent="0.25">
      <c r="A69" s="63"/>
      <c r="B69" s="75" t="s">
        <v>59</v>
      </c>
      <c r="C69" s="76"/>
      <c r="D69" s="76"/>
      <c r="E69" s="76"/>
      <c r="F69" s="105">
        <v>903</v>
      </c>
      <c r="G69" s="108">
        <f t="shared" si="0"/>
        <v>0</v>
      </c>
      <c r="H69" s="109"/>
      <c r="I69" s="63"/>
    </row>
    <row r="70" spans="1:9" x14ac:dyDescent="0.25">
      <c r="A70" s="63"/>
      <c r="B70" s="75" t="s">
        <v>38</v>
      </c>
      <c r="C70" s="76"/>
      <c r="D70" s="76"/>
      <c r="E70" s="76"/>
      <c r="F70" s="105">
        <v>881</v>
      </c>
      <c r="G70" s="108">
        <f t="shared" si="0"/>
        <v>0</v>
      </c>
      <c r="H70" s="109"/>
      <c r="I70" s="63"/>
    </row>
    <row r="71" spans="1:9" x14ac:dyDescent="0.25">
      <c r="A71" s="63"/>
      <c r="B71" s="75" t="s">
        <v>32</v>
      </c>
      <c r="C71" s="76"/>
      <c r="D71" s="76"/>
      <c r="E71" s="76"/>
      <c r="F71" s="105">
        <v>903</v>
      </c>
      <c r="G71" s="108">
        <f t="shared" si="0"/>
        <v>0</v>
      </c>
      <c r="H71" s="109"/>
      <c r="I71" s="63"/>
    </row>
    <row r="72" spans="1:9" x14ac:dyDescent="0.25">
      <c r="A72" s="63"/>
      <c r="B72" s="75" t="s">
        <v>43</v>
      </c>
      <c r="C72" s="76"/>
      <c r="D72" s="76"/>
      <c r="E72" s="76"/>
      <c r="F72" s="105">
        <v>881</v>
      </c>
      <c r="G72" s="108">
        <f t="shared" si="0"/>
        <v>0</v>
      </c>
      <c r="H72" s="109"/>
      <c r="I72" s="63"/>
    </row>
    <row r="73" spans="1:9" x14ac:dyDescent="0.25">
      <c r="A73" s="63"/>
      <c r="B73" s="75" t="s">
        <v>60</v>
      </c>
      <c r="C73" s="76"/>
      <c r="D73" s="76"/>
      <c r="E73" s="76"/>
      <c r="F73" s="105">
        <v>903</v>
      </c>
      <c r="G73" s="108">
        <f t="shared" si="0"/>
        <v>0</v>
      </c>
      <c r="H73" s="109"/>
      <c r="I73" s="63"/>
    </row>
    <row r="74" spans="1:9" x14ac:dyDescent="0.25">
      <c r="A74" s="63"/>
      <c r="B74" s="75" t="s">
        <v>45</v>
      </c>
      <c r="C74" s="76"/>
      <c r="D74" s="76"/>
      <c r="E74" s="76"/>
      <c r="F74" s="105">
        <v>258</v>
      </c>
      <c r="G74" s="108">
        <f t="shared" si="0"/>
        <v>0</v>
      </c>
      <c r="H74" s="109"/>
      <c r="I74" s="63"/>
    </row>
    <row r="75" spans="1:9" x14ac:dyDescent="0.25">
      <c r="A75" s="63"/>
      <c r="B75" s="75" t="s">
        <v>262</v>
      </c>
      <c r="C75" s="76"/>
      <c r="D75" s="76"/>
      <c r="E75" s="76"/>
      <c r="F75" s="105">
        <v>903</v>
      </c>
      <c r="G75" s="108">
        <f t="shared" si="0"/>
        <v>0</v>
      </c>
      <c r="H75" s="109"/>
      <c r="I75" s="63"/>
    </row>
    <row r="76" spans="1:9" x14ac:dyDescent="0.25">
      <c r="A76" s="63"/>
      <c r="B76" s="75" t="s">
        <v>263</v>
      </c>
      <c r="C76" s="76"/>
      <c r="D76" s="76"/>
      <c r="E76" s="76"/>
      <c r="F76" s="105">
        <v>903</v>
      </c>
      <c r="G76" s="108">
        <f t="shared" si="0"/>
        <v>0</v>
      </c>
      <c r="H76" s="109"/>
      <c r="I76" s="63"/>
    </row>
    <row r="77" spans="1:9" x14ac:dyDescent="0.25">
      <c r="A77" s="63"/>
      <c r="B77" s="75"/>
      <c r="C77" s="76"/>
      <c r="D77" s="76"/>
      <c r="E77" s="76"/>
      <c r="F77" s="105"/>
      <c r="G77" s="111"/>
      <c r="H77" s="139">
        <f>SUM(G54:G76)</f>
        <v>0</v>
      </c>
      <c r="I77" s="63"/>
    </row>
    <row r="78" spans="1:9" x14ac:dyDescent="0.25">
      <c r="A78" s="63"/>
      <c r="B78" s="75" t="s">
        <v>70</v>
      </c>
      <c r="C78" s="76"/>
      <c r="D78" s="76"/>
      <c r="E78" s="76"/>
      <c r="F78" s="105">
        <v>21</v>
      </c>
      <c r="G78" s="111">
        <f>IF(C38="DEIS",(F78*E38),0)</f>
        <v>0</v>
      </c>
      <c r="H78" s="112">
        <f>G78</f>
        <v>0</v>
      </c>
      <c r="I78" s="75"/>
    </row>
    <row r="79" spans="1:9" x14ac:dyDescent="0.25">
      <c r="A79" s="63"/>
      <c r="B79" s="75" t="s">
        <v>71</v>
      </c>
      <c r="C79" s="76"/>
      <c r="D79" s="76"/>
      <c r="E79" s="76"/>
      <c r="F79" s="105">
        <v>11</v>
      </c>
      <c r="G79" s="111">
        <f>IF(C38="Non DEIS",(F79*E38),0)</f>
        <v>0</v>
      </c>
      <c r="H79" s="112">
        <f>G79</f>
        <v>0</v>
      </c>
      <c r="I79" s="75"/>
    </row>
    <row r="80" spans="1:9" x14ac:dyDescent="0.25">
      <c r="A80" s="63"/>
      <c r="B80" s="75" t="s">
        <v>69</v>
      </c>
      <c r="C80" s="76"/>
      <c r="D80" s="76"/>
      <c r="E80" s="76"/>
      <c r="F80" s="105">
        <v>12</v>
      </c>
      <c r="G80" s="111">
        <f>IF(C39="DEIS",(F80*E39),0)</f>
        <v>0</v>
      </c>
      <c r="H80" s="112">
        <f>G80</f>
        <v>0</v>
      </c>
      <c r="I80" s="63"/>
    </row>
    <row r="81" spans="1:9" x14ac:dyDescent="0.25">
      <c r="A81" s="63"/>
      <c r="B81" s="75" t="s">
        <v>68</v>
      </c>
      <c r="C81" s="76"/>
      <c r="D81" s="76"/>
      <c r="E81" s="76"/>
      <c r="F81" s="105">
        <v>11</v>
      </c>
      <c r="G81" s="111">
        <f>IF(C39="Non DEIS",(F81*E39),0)</f>
        <v>0</v>
      </c>
      <c r="H81" s="112">
        <f>G81</f>
        <v>0</v>
      </c>
      <c r="I81" s="63"/>
    </row>
    <row r="82" spans="1:9" x14ac:dyDescent="0.25">
      <c r="A82" s="63"/>
      <c r="B82" s="75"/>
      <c r="C82" s="76"/>
      <c r="D82" s="76"/>
      <c r="E82" s="76"/>
      <c r="F82" s="105"/>
      <c r="G82" s="111"/>
      <c r="H82" s="112"/>
      <c r="I82" s="63"/>
    </row>
    <row r="83" spans="1:9" x14ac:dyDescent="0.25">
      <c r="A83" s="63"/>
      <c r="B83" s="75" t="s">
        <v>81</v>
      </c>
      <c r="C83" s="76"/>
      <c r="D83" s="76"/>
      <c r="E83" s="113"/>
      <c r="F83" s="114">
        <v>23</v>
      </c>
      <c r="G83" s="115">
        <f>F83*E40</f>
        <v>0</v>
      </c>
      <c r="H83" s="116">
        <f>SUM(F83*E40)</f>
        <v>0</v>
      </c>
      <c r="I83" s="63"/>
    </row>
    <row r="84" spans="1:9" x14ac:dyDescent="0.25">
      <c r="A84" s="63"/>
      <c r="B84" s="75"/>
      <c r="C84" s="76"/>
      <c r="D84" s="76"/>
      <c r="E84" s="76"/>
      <c r="F84" s="105"/>
      <c r="G84" s="108"/>
      <c r="H84" s="112"/>
      <c r="I84" s="63"/>
    </row>
    <row r="85" spans="1:9" x14ac:dyDescent="0.25">
      <c r="A85" s="63"/>
      <c r="B85" s="75" t="s">
        <v>124</v>
      </c>
      <c r="C85" s="76"/>
      <c r="D85" s="76"/>
      <c r="E85" s="76"/>
      <c r="F85" s="105">
        <v>60</v>
      </c>
      <c r="G85" s="138">
        <f>F85*F47</f>
        <v>0</v>
      </c>
      <c r="H85" s="112">
        <f>G85</f>
        <v>0</v>
      </c>
      <c r="I85" s="63"/>
    </row>
    <row r="86" spans="1:9" x14ac:dyDescent="0.25">
      <c r="A86" s="63"/>
      <c r="B86" s="75" t="s">
        <v>344</v>
      </c>
      <c r="C86" s="76"/>
      <c r="D86" s="76"/>
      <c r="E86" s="76"/>
      <c r="F86" s="105">
        <v>95</v>
      </c>
      <c r="G86" s="138">
        <f>F86*F48</f>
        <v>0</v>
      </c>
      <c r="H86" s="112">
        <f>G86</f>
        <v>0</v>
      </c>
      <c r="I86" s="63"/>
    </row>
    <row r="87" spans="1:9" x14ac:dyDescent="0.25">
      <c r="A87" s="63"/>
      <c r="B87" s="75" t="s">
        <v>270</v>
      </c>
      <c r="C87" s="76"/>
      <c r="D87" s="76"/>
      <c r="E87" s="76"/>
      <c r="F87" s="105">
        <v>151</v>
      </c>
      <c r="G87" s="138">
        <f>F87*F49</f>
        <v>0</v>
      </c>
      <c r="H87" s="112">
        <f>G87</f>
        <v>0</v>
      </c>
      <c r="I87" s="63"/>
    </row>
    <row r="88" spans="1:9" ht="16.5" thickBot="1" x14ac:dyDescent="0.3">
      <c r="A88" s="63"/>
      <c r="B88" s="75"/>
      <c r="C88" s="76"/>
      <c r="D88" s="76"/>
      <c r="E88" s="76"/>
      <c r="F88" s="105"/>
      <c r="G88" s="111"/>
      <c r="H88" s="112"/>
      <c r="I88" s="63"/>
    </row>
    <row r="89" spans="1:9" ht="16.5" thickBot="1" x14ac:dyDescent="0.3">
      <c r="A89" s="63"/>
      <c r="B89" s="269" t="s">
        <v>61</v>
      </c>
      <c r="C89" s="76"/>
      <c r="D89" s="76"/>
      <c r="E89" s="76"/>
      <c r="F89" s="105"/>
      <c r="G89" s="108"/>
      <c r="H89" s="109"/>
      <c r="I89" s="63"/>
    </row>
    <row r="90" spans="1:9" x14ac:dyDescent="0.25">
      <c r="A90" s="63"/>
      <c r="B90" s="75" t="s">
        <v>349</v>
      </c>
      <c r="C90" s="76"/>
      <c r="D90" s="76"/>
      <c r="E90" s="76"/>
      <c r="F90" s="105">
        <v>173</v>
      </c>
      <c r="G90" s="108">
        <f>IF(C36="Full Grant",(F90*E36),0)</f>
        <v>0</v>
      </c>
      <c r="H90" s="109"/>
      <c r="I90" s="63"/>
    </row>
    <row r="91" spans="1:9" x14ac:dyDescent="0.25">
      <c r="A91" s="63"/>
      <c r="B91" s="75" t="s">
        <v>337</v>
      </c>
      <c r="C91" s="76"/>
      <c r="D91" s="76"/>
      <c r="E91" s="76"/>
      <c r="F91" s="105">
        <v>89.5</v>
      </c>
      <c r="G91" s="108">
        <f>IF(C36="Reduced Grant",(F91*E36),0)</f>
        <v>0</v>
      </c>
      <c r="H91" s="109"/>
      <c r="I91" s="63"/>
    </row>
    <row r="92" spans="1:9" x14ac:dyDescent="0.25">
      <c r="A92" s="63"/>
      <c r="B92" s="75" t="s">
        <v>366</v>
      </c>
      <c r="C92" s="76"/>
      <c r="D92" s="76"/>
      <c r="E92" s="76"/>
      <c r="F92" s="105"/>
      <c r="G92" s="108">
        <f>IF(C37="Full Grant",SUMIF(No_of_Teachers,E37,SpecSch_Full_Grant),0)</f>
        <v>0</v>
      </c>
      <c r="H92" s="109"/>
      <c r="I92" s="63"/>
    </row>
    <row r="93" spans="1:9" x14ac:dyDescent="0.25">
      <c r="A93" s="63"/>
      <c r="B93" s="75" t="s">
        <v>367</v>
      </c>
      <c r="C93" s="76"/>
      <c r="D93" s="76"/>
      <c r="E93" s="76"/>
      <c r="F93" s="105"/>
      <c r="G93" s="108">
        <f>IF(C37="Reduced Grant",SUMIF(No_of_Teachers,E37,SpecSch_Reduced_Grant),0)</f>
        <v>0</v>
      </c>
      <c r="H93" s="109"/>
      <c r="I93" s="63"/>
    </row>
    <row r="94" spans="1:9" x14ac:dyDescent="0.25">
      <c r="A94" s="63"/>
      <c r="B94" s="75"/>
      <c r="C94" s="76"/>
      <c r="D94" s="76"/>
      <c r="E94" s="76"/>
      <c r="F94" s="105"/>
      <c r="G94" s="108"/>
      <c r="H94" s="144">
        <f>SUM(G90:G92)</f>
        <v>0</v>
      </c>
      <c r="I94" s="63"/>
    </row>
    <row r="95" spans="1:9" x14ac:dyDescent="0.25">
      <c r="A95" s="63"/>
      <c r="B95" s="75" t="s">
        <v>64</v>
      </c>
      <c r="C95" s="76"/>
      <c r="D95" s="76"/>
      <c r="E95" s="76"/>
      <c r="F95" s="105"/>
      <c r="G95" s="108">
        <f>F35</f>
        <v>0</v>
      </c>
      <c r="H95" s="117">
        <f>G95</f>
        <v>0</v>
      </c>
      <c r="I95" s="63"/>
    </row>
    <row r="96" spans="1:9" x14ac:dyDescent="0.25">
      <c r="A96" s="63"/>
      <c r="B96" s="75" t="s">
        <v>375</v>
      </c>
      <c r="C96" s="76"/>
      <c r="D96" s="76"/>
      <c r="E96" s="76"/>
      <c r="F96" s="105"/>
      <c r="G96" s="108">
        <f>F41</f>
        <v>0</v>
      </c>
      <c r="H96" s="117">
        <f>G96</f>
        <v>0</v>
      </c>
      <c r="I96" s="63"/>
    </row>
    <row r="97" spans="1:9" x14ac:dyDescent="0.25">
      <c r="A97" s="63"/>
      <c r="B97" s="75" t="s">
        <v>370</v>
      </c>
      <c r="C97" s="76"/>
      <c r="D97" s="76"/>
      <c r="E97" s="76"/>
      <c r="F97" s="105"/>
      <c r="G97" s="108">
        <f>F42</f>
        <v>5500</v>
      </c>
      <c r="H97" s="117">
        <f>G97</f>
        <v>5500</v>
      </c>
      <c r="I97" s="63"/>
    </row>
    <row r="98" spans="1:9" x14ac:dyDescent="0.25">
      <c r="A98" s="63"/>
      <c r="B98" s="75" t="s">
        <v>379</v>
      </c>
      <c r="C98" s="76"/>
      <c r="D98" s="76"/>
      <c r="E98" s="76"/>
      <c r="F98" s="105"/>
      <c r="G98" s="108">
        <f>F43</f>
        <v>0</v>
      </c>
      <c r="H98" s="117">
        <f>G98</f>
        <v>0</v>
      </c>
      <c r="I98" s="63"/>
    </row>
    <row r="99" spans="1:9" x14ac:dyDescent="0.25">
      <c r="A99" s="63"/>
      <c r="B99" s="75" t="s">
        <v>352</v>
      </c>
      <c r="C99" s="76"/>
      <c r="D99" s="76"/>
      <c r="E99" s="76"/>
      <c r="F99" s="105"/>
      <c r="G99" s="108">
        <f>F44</f>
        <v>140</v>
      </c>
      <c r="H99" s="117">
        <f>G99</f>
        <v>140</v>
      </c>
      <c r="I99" s="63"/>
    </row>
    <row r="100" spans="1:9" ht="16.5" thickBot="1" x14ac:dyDescent="0.3">
      <c r="A100" s="63"/>
      <c r="B100" s="75"/>
      <c r="C100" s="76"/>
      <c r="D100" s="76"/>
      <c r="E100" s="76"/>
      <c r="F100" s="105"/>
      <c r="G100" s="108"/>
      <c r="H100" s="117"/>
      <c r="I100" s="63"/>
    </row>
    <row r="101" spans="1:9" ht="16.5" thickBot="1" x14ac:dyDescent="0.3">
      <c r="A101" s="63"/>
      <c r="B101" s="118" t="s">
        <v>15</v>
      </c>
      <c r="C101" s="101"/>
      <c r="D101" s="101"/>
      <c r="E101" s="101"/>
      <c r="F101" s="119"/>
      <c r="G101" s="120"/>
      <c r="H101" s="121">
        <f>SUM(H77:H100)</f>
        <v>5640</v>
      </c>
      <c r="I101" s="63"/>
    </row>
    <row r="106" spans="1:9" x14ac:dyDescent="0.25">
      <c r="C106" s="76"/>
    </row>
  </sheetData>
  <sheetProtection password="C847" sheet="1" formatCells="0" selectLockedCells="1"/>
  <mergeCells count="23">
    <mergeCell ref="B32:C32"/>
    <mergeCell ref="B22:C22"/>
    <mergeCell ref="B23:C23"/>
    <mergeCell ref="B24:C24"/>
    <mergeCell ref="B25:C25"/>
    <mergeCell ref="B26:C26"/>
    <mergeCell ref="B27:C27"/>
    <mergeCell ref="H8:H9"/>
    <mergeCell ref="B51:G51"/>
    <mergeCell ref="B18:C18"/>
    <mergeCell ref="B19:C19"/>
    <mergeCell ref="B20:C20"/>
    <mergeCell ref="B21:C21"/>
    <mergeCell ref="B16:C16"/>
    <mergeCell ref="B17:C17"/>
    <mergeCell ref="B11:C11"/>
    <mergeCell ref="B12:C12"/>
    <mergeCell ref="B13:C13"/>
    <mergeCell ref="B14:C14"/>
    <mergeCell ref="B15:C15"/>
    <mergeCell ref="B28:C28"/>
    <mergeCell ref="C34:D34"/>
    <mergeCell ref="B29:C29"/>
  </mergeCells>
  <conditionalFormatting sqref="B9">
    <cfRule type="cellIs" dxfId="1" priority="1" stopIfTrue="1" operator="greaterThan">
      <formula>""""""</formula>
    </cfRule>
  </conditionalFormatting>
  <dataValidations count="2">
    <dataValidation type="list" allowBlank="1" showInputMessage="1" showErrorMessage="1" sqref="C38:C39" xr:uid="{BE27431D-321B-43EE-9E4B-5F0DD3C8883E}">
      <formula1>DEIS_NonDeis</formula1>
    </dataValidation>
    <dataValidation type="list" allowBlank="1" showInputMessage="1" showErrorMessage="1" sqref="C36:C37" xr:uid="{35B0377F-0E98-48AB-B35F-6166F6D2A242}">
      <formula1>Full_Reduced_Grant</formula1>
    </dataValidation>
  </dataValidations>
  <pageMargins left="0.70866141732283472" right="0.70866141732283472" top="0.55118110236220474" bottom="0.55118110236220474" header="0.31496062992125984" footer="0.31496062992125984"/>
  <pageSetup paperSize="9" scale="45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J214"/>
  <sheetViews>
    <sheetView showGridLines="0" zoomScale="90" zoomScaleNormal="90" workbookViewId="0">
      <selection activeCell="C79" sqref="C1:C1048576"/>
    </sheetView>
  </sheetViews>
  <sheetFormatPr defaultRowHeight="18.75" x14ac:dyDescent="0.3"/>
  <cols>
    <col min="1" max="1" width="2.85546875" style="33" customWidth="1"/>
    <col min="2" max="2" width="5" style="33" customWidth="1"/>
    <col min="3" max="3" width="69.7109375" style="33" bestFit="1" customWidth="1"/>
    <col min="4" max="4" width="13.42578125" style="33" customWidth="1"/>
    <col min="5" max="5" width="13.140625" style="33" customWidth="1"/>
    <col min="6" max="6" width="15.7109375" style="34" bestFit="1" customWidth="1"/>
    <col min="7" max="7" width="20.7109375" style="33" bestFit="1" customWidth="1"/>
    <col min="8" max="8" width="9.140625" style="33"/>
    <col min="9" max="9" width="9.140625" style="33" customWidth="1"/>
    <col min="10" max="10" width="9.140625" style="33" hidden="1" customWidth="1"/>
    <col min="11" max="16384" width="9.140625" style="33"/>
  </cols>
  <sheetData>
    <row r="1" spans="1:10" ht="19.5" thickBot="1" x14ac:dyDescent="0.35"/>
    <row r="2" spans="1:10" ht="21" thickBot="1" x14ac:dyDescent="0.35">
      <c r="A2" s="25"/>
      <c r="B2" s="302" t="s">
        <v>19</v>
      </c>
      <c r="C2" s="303"/>
      <c r="D2" s="303"/>
      <c r="E2" s="303"/>
      <c r="F2" s="304"/>
      <c r="G2" s="32"/>
    </row>
    <row r="3" spans="1:10" ht="20.25" x14ac:dyDescent="0.3">
      <c r="A3" s="25"/>
      <c r="B3" s="298" t="s">
        <v>82</v>
      </c>
      <c r="C3" s="299"/>
      <c r="D3" s="140" t="str">
        <f>'1. Instructions'!F12</f>
        <v>21/22</v>
      </c>
      <c r="E3" s="140"/>
      <c r="F3" s="141"/>
      <c r="G3" s="7"/>
    </row>
    <row r="4" spans="1:10" ht="21" customHeight="1" thickBot="1" x14ac:dyDescent="0.35">
      <c r="A4" s="25"/>
      <c r="B4" s="300" t="str">
        <f>'1. Instructions'!F8</f>
        <v>Scoil</v>
      </c>
      <c r="C4" s="301"/>
      <c r="D4" s="158"/>
      <c r="E4" s="142" t="str">
        <f>'1. Instructions'!F10</f>
        <v>12345G</v>
      </c>
      <c r="F4" s="143"/>
      <c r="G4" s="6"/>
    </row>
    <row r="5" spans="1:10" ht="19.5" thickBot="1" x14ac:dyDescent="0.35">
      <c r="A5" s="26"/>
      <c r="B5" s="8"/>
      <c r="C5" s="53" t="s">
        <v>0</v>
      </c>
      <c r="D5" s="51"/>
      <c r="E5" s="51"/>
      <c r="F5" s="52" t="s">
        <v>246</v>
      </c>
    </row>
    <row r="6" spans="1:10" ht="19.5" thickBot="1" x14ac:dyDescent="0.35">
      <c r="A6" s="26"/>
      <c r="B6" s="9"/>
      <c r="C6" s="55" t="s">
        <v>359</v>
      </c>
      <c r="D6" s="11"/>
      <c r="E6" s="11"/>
      <c r="F6" s="12"/>
    </row>
    <row r="7" spans="1:10" x14ac:dyDescent="0.3">
      <c r="A7" s="26"/>
      <c r="B7" s="43">
        <v>3010</v>
      </c>
      <c r="C7" s="49" t="s">
        <v>121</v>
      </c>
      <c r="D7" s="45"/>
      <c r="E7" s="46"/>
      <c r="F7" s="200">
        <f>'2. Budget Grant Calculation'!H77</f>
        <v>0</v>
      </c>
      <c r="J7" s="33" t="str">
        <f>IF(AND(F7=0),"N","Y")</f>
        <v>N</v>
      </c>
    </row>
    <row r="8" spans="1:10" x14ac:dyDescent="0.3">
      <c r="A8" s="26"/>
      <c r="B8" s="47">
        <v>3020</v>
      </c>
      <c r="C8" s="49" t="s">
        <v>63</v>
      </c>
      <c r="D8" s="45"/>
      <c r="E8" s="46"/>
      <c r="F8" s="200">
        <f>'2. Budget Grant Calculation'!H95</f>
        <v>0</v>
      </c>
      <c r="J8" s="33" t="str">
        <f t="shared" ref="J8:J70" si="0">IF(AND(F8=0),"N","Y")</f>
        <v>N</v>
      </c>
    </row>
    <row r="9" spans="1:10" x14ac:dyDescent="0.3">
      <c r="A9" s="26"/>
      <c r="B9" s="47">
        <v>3050</v>
      </c>
      <c r="C9" s="49" t="s">
        <v>122</v>
      </c>
      <c r="D9" s="48"/>
      <c r="E9" s="49"/>
      <c r="F9" s="200">
        <f>'2. Budget Grant Calculation'!H94</f>
        <v>0</v>
      </c>
      <c r="J9" s="33" t="str">
        <f t="shared" si="0"/>
        <v>N</v>
      </c>
    </row>
    <row r="10" spans="1:10" x14ac:dyDescent="0.3">
      <c r="A10" s="26"/>
      <c r="B10" s="47">
        <v>3140</v>
      </c>
      <c r="C10" s="49" t="s">
        <v>123</v>
      </c>
      <c r="D10" s="45"/>
      <c r="E10" s="46"/>
      <c r="F10" s="201"/>
      <c r="J10" s="33" t="str">
        <f t="shared" si="0"/>
        <v>N</v>
      </c>
    </row>
    <row r="11" spans="1:10" x14ac:dyDescent="0.3">
      <c r="A11" s="26"/>
      <c r="B11" s="47">
        <v>3150</v>
      </c>
      <c r="C11" s="49" t="s">
        <v>335</v>
      </c>
      <c r="D11" s="48"/>
      <c r="E11" s="49"/>
      <c r="F11" s="200">
        <f>'2. Budget Grant Calculation'!H78+'2. Budget Grant Calculation'!H79</f>
        <v>0</v>
      </c>
      <c r="J11" s="33" t="str">
        <f t="shared" si="0"/>
        <v>N</v>
      </c>
    </row>
    <row r="12" spans="1:10" x14ac:dyDescent="0.3">
      <c r="A12" s="26"/>
      <c r="B12" s="43">
        <v>3160</v>
      </c>
      <c r="C12" s="49" t="s">
        <v>336</v>
      </c>
      <c r="D12" s="45"/>
      <c r="E12" s="46"/>
      <c r="F12" s="200">
        <f>'2. Budget Grant Calculation'!H80+'2. Budget Grant Calculation'!H81</f>
        <v>0</v>
      </c>
      <c r="J12" s="33" t="str">
        <f t="shared" si="0"/>
        <v>N</v>
      </c>
    </row>
    <row r="13" spans="1:10" x14ac:dyDescent="0.3">
      <c r="A13" s="26"/>
      <c r="B13" s="43">
        <v>3170</v>
      </c>
      <c r="C13" s="49" t="s">
        <v>273</v>
      </c>
      <c r="D13" s="45"/>
      <c r="E13" s="46"/>
      <c r="F13" s="201"/>
      <c r="J13" s="33" t="str">
        <f t="shared" si="0"/>
        <v>N</v>
      </c>
    </row>
    <row r="14" spans="1:10" x14ac:dyDescent="0.3">
      <c r="A14" s="26"/>
      <c r="B14" s="43">
        <v>3190</v>
      </c>
      <c r="C14" s="49" t="s">
        <v>124</v>
      </c>
      <c r="D14" s="45"/>
      <c r="E14" s="46"/>
      <c r="F14" s="200">
        <f>'2. Budget Grant Calculation'!H85</f>
        <v>0</v>
      </c>
      <c r="J14" s="33" t="str">
        <f t="shared" si="0"/>
        <v>N</v>
      </c>
    </row>
    <row r="15" spans="1:10" x14ac:dyDescent="0.3">
      <c r="A15" s="26"/>
      <c r="B15" s="43">
        <v>3200</v>
      </c>
      <c r="C15" s="49" t="s">
        <v>125</v>
      </c>
      <c r="D15" s="45"/>
      <c r="E15" s="46"/>
      <c r="F15" s="200">
        <f>'2. Budget Grant Calculation'!H86</f>
        <v>0</v>
      </c>
      <c r="J15" s="33" t="str">
        <f t="shared" si="0"/>
        <v>N</v>
      </c>
    </row>
    <row r="16" spans="1:10" x14ac:dyDescent="0.3">
      <c r="A16" s="26"/>
      <c r="B16" s="43">
        <v>3210</v>
      </c>
      <c r="C16" s="49" t="s">
        <v>270</v>
      </c>
      <c r="D16" s="45"/>
      <c r="E16" s="46"/>
      <c r="F16" s="200">
        <f>'2. Budget Grant Calculation'!H87</f>
        <v>0</v>
      </c>
      <c r="J16" s="33" t="str">
        <f t="shared" si="0"/>
        <v>N</v>
      </c>
    </row>
    <row r="17" spans="1:10" x14ac:dyDescent="0.3">
      <c r="A17" s="26"/>
      <c r="B17" s="43">
        <v>3230</v>
      </c>
      <c r="C17" s="49" t="s">
        <v>325</v>
      </c>
      <c r="D17" s="45"/>
      <c r="E17" s="46"/>
      <c r="F17" s="274">
        <f>'2. Budget Grant Calculation'!H96</f>
        <v>0</v>
      </c>
      <c r="J17" s="33" t="str">
        <f t="shared" si="0"/>
        <v>N</v>
      </c>
    </row>
    <row r="18" spans="1:10" x14ac:dyDescent="0.3">
      <c r="A18" s="26"/>
      <c r="B18" s="43">
        <v>3260</v>
      </c>
      <c r="C18" s="49" t="s">
        <v>267</v>
      </c>
      <c r="D18" s="45"/>
      <c r="E18" s="46"/>
      <c r="F18" s="201"/>
      <c r="J18" s="33" t="str">
        <f t="shared" si="0"/>
        <v>N</v>
      </c>
    </row>
    <row r="19" spans="1:10" x14ac:dyDescent="0.3">
      <c r="A19" s="26"/>
      <c r="B19" s="43">
        <v>3275</v>
      </c>
      <c r="C19" s="49" t="s">
        <v>126</v>
      </c>
      <c r="D19" s="48"/>
      <c r="E19" s="49"/>
      <c r="F19" s="200">
        <f>'2. Budget Grant Calculation'!H97</f>
        <v>5500</v>
      </c>
      <c r="J19" s="33" t="str">
        <f t="shared" si="0"/>
        <v>Y</v>
      </c>
    </row>
    <row r="20" spans="1:10" x14ac:dyDescent="0.3">
      <c r="A20" s="26"/>
      <c r="B20" s="43">
        <v>3276</v>
      </c>
      <c r="C20" s="49" t="s">
        <v>326</v>
      </c>
      <c r="D20" s="48"/>
      <c r="E20" s="49"/>
      <c r="F20" s="201"/>
      <c r="J20" s="33" t="str">
        <f t="shared" si="0"/>
        <v>N</v>
      </c>
    </row>
    <row r="21" spans="1:10" x14ac:dyDescent="0.3">
      <c r="A21" s="26"/>
      <c r="B21" s="43">
        <v>3277</v>
      </c>
      <c r="C21" s="49" t="s">
        <v>311</v>
      </c>
      <c r="D21" s="48"/>
      <c r="E21" s="49"/>
      <c r="F21" s="201"/>
      <c r="J21" s="33" t="str">
        <f t="shared" si="0"/>
        <v>N</v>
      </c>
    </row>
    <row r="22" spans="1:10" x14ac:dyDescent="0.3">
      <c r="A22" s="26"/>
      <c r="B22" s="43">
        <v>3280</v>
      </c>
      <c r="C22" s="49" t="s">
        <v>312</v>
      </c>
      <c r="D22" s="45"/>
      <c r="E22" s="46"/>
      <c r="F22" s="201"/>
      <c r="J22" s="33" t="str">
        <f t="shared" si="0"/>
        <v>N</v>
      </c>
    </row>
    <row r="23" spans="1:10" x14ac:dyDescent="0.3">
      <c r="A23" s="26"/>
      <c r="B23" s="43">
        <v>3281</v>
      </c>
      <c r="C23" s="49" t="s">
        <v>327</v>
      </c>
      <c r="D23" s="45"/>
      <c r="E23" s="46"/>
      <c r="F23" s="201"/>
      <c r="J23" s="33" t="str">
        <f t="shared" si="0"/>
        <v>N</v>
      </c>
    </row>
    <row r="24" spans="1:10" x14ac:dyDescent="0.3">
      <c r="A24" s="26"/>
      <c r="B24" s="43">
        <v>3283</v>
      </c>
      <c r="C24" s="49" t="s">
        <v>328</v>
      </c>
      <c r="D24" s="45"/>
      <c r="E24" s="46"/>
      <c r="F24" s="201"/>
      <c r="J24" s="33" t="str">
        <f t="shared" si="0"/>
        <v>N</v>
      </c>
    </row>
    <row r="25" spans="1:10" x14ac:dyDescent="0.3">
      <c r="A25" s="26"/>
      <c r="B25" s="214">
        <v>3284</v>
      </c>
      <c r="C25" s="49" t="s">
        <v>316</v>
      </c>
      <c r="D25" s="45"/>
      <c r="E25" s="46"/>
      <c r="F25" s="201"/>
      <c r="J25" s="33" t="str">
        <f t="shared" si="0"/>
        <v>N</v>
      </c>
    </row>
    <row r="26" spans="1:10" x14ac:dyDescent="0.3">
      <c r="A26" s="26"/>
      <c r="B26" s="43">
        <v>3285</v>
      </c>
      <c r="C26" s="49" t="s">
        <v>317</v>
      </c>
      <c r="D26" s="45"/>
      <c r="E26" s="46"/>
      <c r="F26" s="201"/>
      <c r="J26" s="33" t="str">
        <f t="shared" si="0"/>
        <v>N</v>
      </c>
    </row>
    <row r="27" spans="1:10" x14ac:dyDescent="0.3">
      <c r="A27" s="26"/>
      <c r="B27" s="43">
        <v>3286</v>
      </c>
      <c r="C27" s="49" t="s">
        <v>318</v>
      </c>
      <c r="D27" s="45"/>
      <c r="E27" s="46"/>
      <c r="F27" s="201"/>
      <c r="J27" s="33" t="str">
        <f t="shared" si="0"/>
        <v>N</v>
      </c>
    </row>
    <row r="28" spans="1:10" x14ac:dyDescent="0.3">
      <c r="A28" s="26"/>
      <c r="B28" s="43">
        <v>3287</v>
      </c>
      <c r="C28" s="49" t="s">
        <v>319</v>
      </c>
      <c r="D28" s="48"/>
      <c r="E28" s="49"/>
      <c r="F28" s="201"/>
      <c r="J28" s="33" t="str">
        <f t="shared" si="0"/>
        <v>N</v>
      </c>
    </row>
    <row r="29" spans="1:10" x14ac:dyDescent="0.3">
      <c r="A29" s="26"/>
      <c r="B29" s="43">
        <v>3290</v>
      </c>
      <c r="C29" s="49" t="s">
        <v>376</v>
      </c>
      <c r="D29" s="48"/>
      <c r="E29" s="49"/>
      <c r="F29" s="200">
        <f>'2. Budget Grant Calculation'!H98</f>
        <v>0</v>
      </c>
      <c r="J29" s="33" t="str">
        <f t="shared" si="0"/>
        <v>N</v>
      </c>
    </row>
    <row r="30" spans="1:10" x14ac:dyDescent="0.3">
      <c r="A30" s="26"/>
      <c r="B30" s="43">
        <v>3291</v>
      </c>
      <c r="C30" s="49" t="s">
        <v>128</v>
      </c>
      <c r="D30" s="48"/>
      <c r="E30" s="49"/>
      <c r="F30" s="200">
        <f>'2. Budget Grant Calculation'!H83</f>
        <v>0</v>
      </c>
      <c r="J30" s="33" t="str">
        <f t="shared" si="0"/>
        <v>N</v>
      </c>
    </row>
    <row r="31" spans="1:10" x14ac:dyDescent="0.3">
      <c r="A31" s="26"/>
      <c r="B31" s="43">
        <v>3292</v>
      </c>
      <c r="C31" s="49" t="s">
        <v>44</v>
      </c>
      <c r="D31" s="48"/>
      <c r="E31" s="49"/>
      <c r="F31" s="200">
        <f>'2. Budget Grant Calculation'!H99</f>
        <v>140</v>
      </c>
      <c r="J31" s="33" t="str">
        <f t="shared" si="0"/>
        <v>Y</v>
      </c>
    </row>
    <row r="32" spans="1:10" x14ac:dyDescent="0.3">
      <c r="A32" s="26"/>
      <c r="B32" s="43">
        <v>3293</v>
      </c>
      <c r="C32" s="49" t="s">
        <v>129</v>
      </c>
      <c r="D32" s="48"/>
      <c r="E32" s="49"/>
      <c r="F32" s="201"/>
      <c r="J32" s="33" t="str">
        <f t="shared" si="0"/>
        <v>N</v>
      </c>
    </row>
    <row r="33" spans="1:10" ht="19.5" thickBot="1" x14ac:dyDescent="0.35">
      <c r="A33" s="26"/>
      <c r="B33" s="43">
        <v>3294</v>
      </c>
      <c r="C33" s="49" t="s">
        <v>33</v>
      </c>
      <c r="D33" s="48"/>
      <c r="E33" s="49"/>
      <c r="F33" s="201"/>
      <c r="J33" s="33" t="str">
        <f t="shared" si="0"/>
        <v>N</v>
      </c>
    </row>
    <row r="34" spans="1:10" ht="19.5" thickBot="1" x14ac:dyDescent="0.35">
      <c r="A34" s="26"/>
      <c r="B34" s="54"/>
      <c r="C34" s="55" t="s">
        <v>377</v>
      </c>
      <c r="D34" s="10"/>
      <c r="E34" s="10"/>
      <c r="F34" s="213">
        <f>SUM(F7:F33)</f>
        <v>5640</v>
      </c>
    </row>
    <row r="35" spans="1:10" ht="19.5" thickBot="1" x14ac:dyDescent="0.35">
      <c r="A35" s="26"/>
      <c r="B35" s="9"/>
      <c r="C35" s="55" t="s">
        <v>48</v>
      </c>
      <c r="D35" s="11"/>
      <c r="E35" s="11"/>
      <c r="F35" s="12"/>
    </row>
    <row r="36" spans="1:10" x14ac:dyDescent="0.3">
      <c r="A36" s="26"/>
      <c r="B36" s="43">
        <v>3295</v>
      </c>
      <c r="C36" s="44" t="s">
        <v>130</v>
      </c>
      <c r="D36" s="45"/>
      <c r="E36" s="46"/>
      <c r="F36" s="201"/>
      <c r="J36" s="33" t="str">
        <f t="shared" si="0"/>
        <v>N</v>
      </c>
    </row>
    <row r="37" spans="1:10" x14ac:dyDescent="0.3">
      <c r="A37" s="26"/>
      <c r="B37" s="43">
        <v>3296</v>
      </c>
      <c r="C37" s="44" t="s">
        <v>131</v>
      </c>
      <c r="D37" s="45"/>
      <c r="E37" s="46"/>
      <c r="F37" s="201"/>
      <c r="J37" s="33" t="str">
        <f t="shared" si="0"/>
        <v>N</v>
      </c>
    </row>
    <row r="38" spans="1:10" x14ac:dyDescent="0.3">
      <c r="A38" s="26"/>
      <c r="B38" s="43">
        <v>3297</v>
      </c>
      <c r="C38" s="44" t="s">
        <v>132</v>
      </c>
      <c r="D38" s="45"/>
      <c r="E38" s="46"/>
      <c r="F38" s="201"/>
      <c r="J38" s="33" t="str">
        <f t="shared" si="0"/>
        <v>N</v>
      </c>
    </row>
    <row r="39" spans="1:10" x14ac:dyDescent="0.3">
      <c r="A39" s="26"/>
      <c r="B39" s="43">
        <v>3298</v>
      </c>
      <c r="C39" s="44" t="s">
        <v>49</v>
      </c>
      <c r="D39" s="45"/>
      <c r="E39" s="46"/>
      <c r="F39" s="201"/>
      <c r="J39" s="33" t="str">
        <f t="shared" si="0"/>
        <v>N</v>
      </c>
    </row>
    <row r="40" spans="1:10" ht="19.5" thickBot="1" x14ac:dyDescent="0.35">
      <c r="A40" s="26"/>
      <c r="B40" s="43">
        <v>3299</v>
      </c>
      <c r="C40" s="44" t="s">
        <v>133</v>
      </c>
      <c r="D40" s="45"/>
      <c r="E40" s="46"/>
      <c r="F40" s="201"/>
      <c r="J40" s="33" t="str">
        <f t="shared" si="0"/>
        <v>N</v>
      </c>
    </row>
    <row r="41" spans="1:10" ht="19.5" thickBot="1" x14ac:dyDescent="0.35">
      <c r="A41" s="26"/>
      <c r="B41" s="9"/>
      <c r="C41" s="55" t="s">
        <v>50</v>
      </c>
      <c r="D41" s="10"/>
      <c r="E41" s="10"/>
      <c r="F41" s="213">
        <f>SUM(F36:F40)</f>
        <v>0</v>
      </c>
    </row>
    <row r="42" spans="1:10" ht="19.5" thickBot="1" x14ac:dyDescent="0.35">
      <c r="A42" s="26"/>
      <c r="B42" s="9"/>
      <c r="C42" s="55" t="s">
        <v>22</v>
      </c>
      <c r="D42" s="11"/>
      <c r="E42" s="11"/>
      <c r="F42" s="12"/>
    </row>
    <row r="43" spans="1:10" x14ac:dyDescent="0.3">
      <c r="A43" s="26"/>
      <c r="B43" s="43">
        <v>3300</v>
      </c>
      <c r="C43" s="44" t="s">
        <v>134</v>
      </c>
      <c r="D43" s="45"/>
      <c r="E43" s="46"/>
      <c r="F43" s="201"/>
      <c r="J43" s="33" t="str">
        <f t="shared" si="0"/>
        <v>N</v>
      </c>
    </row>
    <row r="44" spans="1:10" x14ac:dyDescent="0.3">
      <c r="A44" s="26"/>
      <c r="B44" s="43">
        <v>3310</v>
      </c>
      <c r="C44" s="44" t="s">
        <v>135</v>
      </c>
      <c r="D44" s="45"/>
      <c r="E44" s="46"/>
      <c r="F44" s="201"/>
      <c r="J44" s="33" t="str">
        <f t="shared" si="0"/>
        <v>N</v>
      </c>
    </row>
    <row r="45" spans="1:10" x14ac:dyDescent="0.3">
      <c r="A45" s="26"/>
      <c r="B45" s="43">
        <v>3330</v>
      </c>
      <c r="C45" s="44" t="s">
        <v>136</v>
      </c>
      <c r="D45" s="45"/>
      <c r="E45" s="46"/>
      <c r="F45" s="201"/>
      <c r="J45" s="33" t="str">
        <f t="shared" si="0"/>
        <v>N</v>
      </c>
    </row>
    <row r="46" spans="1:10" x14ac:dyDescent="0.3">
      <c r="A46" s="26"/>
      <c r="B46" s="43">
        <v>3335</v>
      </c>
      <c r="C46" s="44" t="s">
        <v>137</v>
      </c>
      <c r="D46" s="45"/>
      <c r="E46" s="46"/>
      <c r="F46" s="201"/>
      <c r="J46" s="33" t="str">
        <f t="shared" si="0"/>
        <v>N</v>
      </c>
    </row>
    <row r="47" spans="1:10" x14ac:dyDescent="0.3">
      <c r="A47" s="26"/>
      <c r="B47" s="43">
        <v>3350</v>
      </c>
      <c r="C47" s="44" t="s">
        <v>138</v>
      </c>
      <c r="D47" s="45"/>
      <c r="E47" s="46"/>
      <c r="F47" s="201"/>
      <c r="J47" s="33" t="str">
        <f t="shared" si="0"/>
        <v>N</v>
      </c>
    </row>
    <row r="48" spans="1:10" x14ac:dyDescent="0.3">
      <c r="A48" s="26"/>
      <c r="B48" s="43">
        <v>3370</v>
      </c>
      <c r="C48" s="44" t="s">
        <v>139</v>
      </c>
      <c r="D48" s="45"/>
      <c r="E48" s="46"/>
      <c r="F48" s="201"/>
      <c r="J48" s="33" t="str">
        <f t="shared" si="0"/>
        <v>N</v>
      </c>
    </row>
    <row r="49" spans="1:10" x14ac:dyDescent="0.3">
      <c r="A49" s="26"/>
      <c r="B49" s="43">
        <v>3375</v>
      </c>
      <c r="C49" s="44" t="s">
        <v>140</v>
      </c>
      <c r="D49" s="45"/>
      <c r="E49" s="46"/>
      <c r="F49" s="201"/>
      <c r="J49" s="33" t="str">
        <f t="shared" si="0"/>
        <v>N</v>
      </c>
    </row>
    <row r="50" spans="1:10" x14ac:dyDescent="0.3">
      <c r="A50" s="26"/>
      <c r="B50" s="43">
        <v>3390</v>
      </c>
      <c r="C50" s="44" t="s">
        <v>141</v>
      </c>
      <c r="D50" s="45"/>
      <c r="E50" s="46"/>
      <c r="F50" s="201"/>
      <c r="J50" s="33" t="str">
        <f t="shared" si="0"/>
        <v>N</v>
      </c>
    </row>
    <row r="51" spans="1:10" x14ac:dyDescent="0.3">
      <c r="A51" s="26"/>
      <c r="B51" s="43">
        <v>3410</v>
      </c>
      <c r="C51" s="44" t="s">
        <v>142</v>
      </c>
      <c r="D51" s="45"/>
      <c r="E51" s="46"/>
      <c r="F51" s="201"/>
      <c r="J51" s="33" t="str">
        <f t="shared" si="0"/>
        <v>N</v>
      </c>
    </row>
    <row r="52" spans="1:10" x14ac:dyDescent="0.3">
      <c r="A52" s="26"/>
      <c r="B52" s="43">
        <v>3420</v>
      </c>
      <c r="C52" s="44" t="s">
        <v>143</v>
      </c>
      <c r="D52" s="45"/>
      <c r="E52" s="46"/>
      <c r="F52" s="201"/>
      <c r="J52" s="33" t="str">
        <f t="shared" si="0"/>
        <v>N</v>
      </c>
    </row>
    <row r="53" spans="1:10" x14ac:dyDescent="0.3">
      <c r="A53" s="26"/>
      <c r="B53" s="43">
        <v>3430</v>
      </c>
      <c r="C53" s="44" t="s">
        <v>144</v>
      </c>
      <c r="D53" s="45"/>
      <c r="E53" s="46"/>
      <c r="F53" s="201"/>
      <c r="J53" s="33" t="str">
        <f t="shared" si="0"/>
        <v>N</v>
      </c>
    </row>
    <row r="54" spans="1:10" x14ac:dyDescent="0.3">
      <c r="A54" s="26"/>
      <c r="B54" s="43">
        <v>3440</v>
      </c>
      <c r="C54" s="44" t="s">
        <v>145</v>
      </c>
      <c r="D54" s="45"/>
      <c r="E54" s="46"/>
      <c r="F54" s="201"/>
      <c r="J54" s="33" t="str">
        <f t="shared" si="0"/>
        <v>N</v>
      </c>
    </row>
    <row r="55" spans="1:10" x14ac:dyDescent="0.3">
      <c r="A55" s="26"/>
      <c r="B55" s="43">
        <v>3450</v>
      </c>
      <c r="C55" s="44" t="s">
        <v>146</v>
      </c>
      <c r="D55" s="45"/>
      <c r="E55" s="46"/>
      <c r="F55" s="201"/>
      <c r="J55" s="33" t="str">
        <f t="shared" si="0"/>
        <v>N</v>
      </c>
    </row>
    <row r="56" spans="1:10" x14ac:dyDescent="0.3">
      <c r="A56" s="26"/>
      <c r="B56" s="43">
        <v>3490</v>
      </c>
      <c r="C56" s="44" t="s">
        <v>147</v>
      </c>
      <c r="D56" s="45"/>
      <c r="E56" s="46"/>
      <c r="F56" s="201"/>
      <c r="J56" s="33" t="str">
        <f t="shared" si="0"/>
        <v>N</v>
      </c>
    </row>
    <row r="57" spans="1:10" x14ac:dyDescent="0.3">
      <c r="A57" s="26"/>
      <c r="B57" s="43">
        <v>3500</v>
      </c>
      <c r="C57" s="44" t="s">
        <v>148</v>
      </c>
      <c r="D57" s="45"/>
      <c r="E57" s="46"/>
      <c r="F57" s="201"/>
      <c r="J57" s="33" t="str">
        <f t="shared" si="0"/>
        <v>N</v>
      </c>
    </row>
    <row r="58" spans="1:10" x14ac:dyDescent="0.3">
      <c r="A58" s="26"/>
      <c r="B58" s="43">
        <v>3510</v>
      </c>
      <c r="C58" s="44" t="s">
        <v>149</v>
      </c>
      <c r="D58" s="45"/>
      <c r="E58" s="46"/>
      <c r="F58" s="201"/>
      <c r="J58" s="33" t="str">
        <f t="shared" si="0"/>
        <v>N</v>
      </c>
    </row>
    <row r="59" spans="1:10" x14ac:dyDescent="0.3">
      <c r="A59" s="26"/>
      <c r="B59" s="43">
        <v>3520</v>
      </c>
      <c r="C59" s="44" t="s">
        <v>150</v>
      </c>
      <c r="D59" s="45"/>
      <c r="E59" s="46"/>
      <c r="F59" s="201"/>
      <c r="J59" s="33" t="str">
        <f t="shared" si="0"/>
        <v>N</v>
      </c>
    </row>
    <row r="60" spans="1:10" x14ac:dyDescent="0.3">
      <c r="A60" s="26"/>
      <c r="B60" s="43">
        <v>3530</v>
      </c>
      <c r="C60" s="44" t="s">
        <v>151</v>
      </c>
      <c r="D60" s="45"/>
      <c r="E60" s="46"/>
      <c r="F60" s="201"/>
      <c r="J60" s="33" t="str">
        <f t="shared" si="0"/>
        <v>N</v>
      </c>
    </row>
    <row r="61" spans="1:10" x14ac:dyDescent="0.3">
      <c r="A61" s="26"/>
      <c r="B61" s="43">
        <v>3531</v>
      </c>
      <c r="C61" s="44" t="s">
        <v>152</v>
      </c>
      <c r="D61" s="45"/>
      <c r="E61" s="46"/>
      <c r="F61" s="201"/>
      <c r="J61" s="33" t="str">
        <f t="shared" si="0"/>
        <v>N</v>
      </c>
    </row>
    <row r="62" spans="1:10" x14ac:dyDescent="0.3">
      <c r="A62" s="26"/>
      <c r="B62" s="43">
        <v>3535</v>
      </c>
      <c r="C62" s="44" t="s">
        <v>153</v>
      </c>
      <c r="D62" s="45"/>
      <c r="E62" s="46"/>
      <c r="F62" s="201"/>
      <c r="J62" s="33" t="str">
        <f t="shared" si="0"/>
        <v>N</v>
      </c>
    </row>
    <row r="63" spans="1:10" x14ac:dyDescent="0.3">
      <c r="A63" s="26"/>
      <c r="B63" s="43">
        <v>3540</v>
      </c>
      <c r="C63" s="44" t="s">
        <v>154</v>
      </c>
      <c r="D63" s="45"/>
      <c r="E63" s="46"/>
      <c r="F63" s="201"/>
      <c r="J63" s="33" t="str">
        <f t="shared" si="0"/>
        <v>N</v>
      </c>
    </row>
    <row r="64" spans="1:10" x14ac:dyDescent="0.3">
      <c r="A64" s="26"/>
      <c r="B64" s="43">
        <v>3550</v>
      </c>
      <c r="C64" s="44" t="s">
        <v>155</v>
      </c>
      <c r="D64" s="45"/>
      <c r="E64" s="46"/>
      <c r="F64" s="201"/>
      <c r="J64" s="33" t="str">
        <f t="shared" si="0"/>
        <v>N</v>
      </c>
    </row>
    <row r="65" spans="1:10" x14ac:dyDescent="0.3">
      <c r="A65" s="26"/>
      <c r="B65" s="43">
        <v>3570</v>
      </c>
      <c r="C65" s="44" t="s">
        <v>47</v>
      </c>
      <c r="D65" s="45"/>
      <c r="E65" s="46"/>
      <c r="F65" s="201"/>
      <c r="J65" s="33" t="str">
        <f t="shared" si="0"/>
        <v>N</v>
      </c>
    </row>
    <row r="66" spans="1:10" x14ac:dyDescent="0.3">
      <c r="A66" s="26"/>
      <c r="B66" s="43">
        <v>3572</v>
      </c>
      <c r="C66" s="44" t="s">
        <v>156</v>
      </c>
      <c r="D66" s="45"/>
      <c r="E66" s="46"/>
      <c r="F66" s="201"/>
      <c r="J66" s="33" t="str">
        <f t="shared" si="0"/>
        <v>N</v>
      </c>
    </row>
    <row r="67" spans="1:10" x14ac:dyDescent="0.3">
      <c r="A67" s="26"/>
      <c r="B67" s="43">
        <v>3573</v>
      </c>
      <c r="C67" s="44" t="s">
        <v>157</v>
      </c>
      <c r="D67" s="45"/>
      <c r="E67" s="46"/>
      <c r="F67" s="201"/>
      <c r="J67" s="33" t="str">
        <f t="shared" si="0"/>
        <v>N</v>
      </c>
    </row>
    <row r="68" spans="1:10" x14ac:dyDescent="0.3">
      <c r="A68" s="26"/>
      <c r="B68" s="43">
        <v>3574</v>
      </c>
      <c r="C68" s="44" t="s">
        <v>158</v>
      </c>
      <c r="D68" s="45"/>
      <c r="E68" s="46"/>
      <c r="F68" s="201"/>
      <c r="J68" s="33" t="str">
        <f t="shared" si="0"/>
        <v>N</v>
      </c>
    </row>
    <row r="69" spans="1:10" x14ac:dyDescent="0.3">
      <c r="A69" s="26"/>
      <c r="B69" s="43">
        <v>3575</v>
      </c>
      <c r="C69" s="44" t="s">
        <v>159</v>
      </c>
      <c r="D69" s="45"/>
      <c r="E69" s="46"/>
      <c r="F69" s="201"/>
      <c r="J69" s="33" t="str">
        <f t="shared" si="0"/>
        <v>N</v>
      </c>
    </row>
    <row r="70" spans="1:10" ht="19.5" thickBot="1" x14ac:dyDescent="0.35">
      <c r="A70" s="26"/>
      <c r="B70" s="43">
        <v>3580</v>
      </c>
      <c r="C70" s="44" t="s">
        <v>274</v>
      </c>
      <c r="D70" s="45"/>
      <c r="E70" s="212"/>
      <c r="F70" s="201"/>
      <c r="J70" s="33" t="str">
        <f t="shared" si="0"/>
        <v>N</v>
      </c>
    </row>
    <row r="71" spans="1:10" ht="19.5" thickBot="1" x14ac:dyDescent="0.35">
      <c r="A71" s="26"/>
      <c r="B71" s="9"/>
      <c r="C71" s="55" t="s">
        <v>23</v>
      </c>
      <c r="D71" s="10"/>
      <c r="E71" s="10"/>
      <c r="F71" s="213">
        <f>SUM(F43:F70)</f>
        <v>0</v>
      </c>
    </row>
    <row r="72" spans="1:10" ht="19.5" thickBot="1" x14ac:dyDescent="0.35">
      <c r="A72" s="26"/>
      <c r="B72" s="9"/>
      <c r="C72" s="55" t="s">
        <v>24</v>
      </c>
      <c r="D72" s="10"/>
      <c r="E72" s="10"/>
      <c r="F72" s="13"/>
    </row>
    <row r="73" spans="1:10" x14ac:dyDescent="0.3">
      <c r="A73" s="26"/>
      <c r="B73" s="43">
        <v>3650</v>
      </c>
      <c r="C73" s="44" t="s">
        <v>51</v>
      </c>
      <c r="D73" s="45"/>
      <c r="E73" s="46"/>
      <c r="F73" s="201"/>
      <c r="J73" s="33" t="str">
        <f t="shared" ref="J73:J135" si="1">IF(AND(F73=0),"N","Y")</f>
        <v>N</v>
      </c>
    </row>
    <row r="74" spans="1:10" x14ac:dyDescent="0.3">
      <c r="A74" s="26"/>
      <c r="B74" s="43">
        <v>3700</v>
      </c>
      <c r="C74" s="44" t="s">
        <v>160</v>
      </c>
      <c r="D74" s="45"/>
      <c r="E74" s="46"/>
      <c r="F74" s="201"/>
      <c r="J74" s="33" t="str">
        <f t="shared" si="1"/>
        <v>N</v>
      </c>
    </row>
    <row r="75" spans="1:10" x14ac:dyDescent="0.3">
      <c r="A75" s="26"/>
      <c r="B75" s="43">
        <v>3770</v>
      </c>
      <c r="C75" s="44" t="s">
        <v>161</v>
      </c>
      <c r="D75" s="45"/>
      <c r="E75" s="46"/>
      <c r="F75" s="201"/>
      <c r="J75" s="33" t="str">
        <f t="shared" si="1"/>
        <v>N</v>
      </c>
    </row>
    <row r="76" spans="1:10" x14ac:dyDescent="0.3">
      <c r="A76" s="26"/>
      <c r="B76" s="43">
        <v>3800</v>
      </c>
      <c r="C76" s="44" t="s">
        <v>3</v>
      </c>
      <c r="D76" s="45"/>
      <c r="E76" s="46"/>
      <c r="F76" s="201"/>
      <c r="J76" s="33" t="str">
        <f t="shared" si="1"/>
        <v>N</v>
      </c>
    </row>
    <row r="77" spans="1:10" x14ac:dyDescent="0.3">
      <c r="A77" s="26"/>
      <c r="B77" s="43">
        <v>3840</v>
      </c>
      <c r="C77" s="44" t="s">
        <v>162</v>
      </c>
      <c r="D77" s="45"/>
      <c r="E77" s="46"/>
      <c r="F77" s="201"/>
      <c r="J77" s="33" t="str">
        <f t="shared" si="1"/>
        <v>N</v>
      </c>
    </row>
    <row r="78" spans="1:10" x14ac:dyDescent="0.3">
      <c r="A78" s="26"/>
      <c r="B78" s="43">
        <v>3850</v>
      </c>
      <c r="C78" s="44" t="s">
        <v>2</v>
      </c>
      <c r="D78" s="45"/>
      <c r="E78" s="46"/>
      <c r="F78" s="201"/>
      <c r="J78" s="33" t="str">
        <f t="shared" si="1"/>
        <v>N</v>
      </c>
    </row>
    <row r="79" spans="1:10" x14ac:dyDescent="0.3">
      <c r="A79" s="26"/>
      <c r="B79" s="43">
        <v>3851</v>
      </c>
      <c r="C79" s="44" t="s">
        <v>110</v>
      </c>
      <c r="D79" s="45"/>
      <c r="E79" s="46"/>
      <c r="F79" s="201"/>
      <c r="J79" s="33" t="str">
        <f t="shared" si="1"/>
        <v>N</v>
      </c>
    </row>
    <row r="80" spans="1:10" x14ac:dyDescent="0.3">
      <c r="A80" s="26"/>
      <c r="B80" s="43">
        <v>3852</v>
      </c>
      <c r="C80" s="44" t="s">
        <v>72</v>
      </c>
      <c r="D80" s="45"/>
      <c r="E80" s="46"/>
      <c r="F80" s="201"/>
      <c r="J80" s="33" t="str">
        <f t="shared" si="1"/>
        <v>N</v>
      </c>
    </row>
    <row r="81" spans="1:10" ht="19.5" thickBot="1" x14ac:dyDescent="0.35">
      <c r="A81" s="26"/>
      <c r="B81" s="43">
        <v>3853</v>
      </c>
      <c r="C81" s="44" t="s">
        <v>73</v>
      </c>
      <c r="D81" s="45"/>
      <c r="E81" s="46"/>
      <c r="F81" s="201"/>
      <c r="J81" s="33" t="str">
        <f t="shared" si="1"/>
        <v>N</v>
      </c>
    </row>
    <row r="82" spans="1:10" ht="19.5" thickBot="1" x14ac:dyDescent="0.35">
      <c r="A82" s="26"/>
      <c r="B82" s="9"/>
      <c r="C82" s="55" t="s">
        <v>25</v>
      </c>
      <c r="D82" s="10"/>
      <c r="E82" s="10"/>
      <c r="F82" s="213">
        <f>SUM(F73:F81)</f>
        <v>0</v>
      </c>
    </row>
    <row r="83" spans="1:10" ht="19.5" thickBot="1" x14ac:dyDescent="0.35">
      <c r="A83" s="26"/>
      <c r="B83" s="9"/>
      <c r="C83" s="55" t="s">
        <v>4</v>
      </c>
      <c r="D83" s="10"/>
      <c r="E83" s="10"/>
      <c r="F83" s="213">
        <f>F82+F41+F71+F34</f>
        <v>5640</v>
      </c>
    </row>
    <row r="84" spans="1:10" ht="19.5" thickBot="1" x14ac:dyDescent="0.35">
      <c r="A84" s="26"/>
      <c r="B84" s="14"/>
      <c r="C84" s="15" t="s">
        <v>21</v>
      </c>
      <c r="D84" s="27"/>
      <c r="E84" s="27"/>
      <c r="F84" s="16"/>
    </row>
    <row r="85" spans="1:10" ht="19.5" thickBot="1" x14ac:dyDescent="0.35">
      <c r="A85" s="26"/>
      <c r="B85" s="50"/>
      <c r="C85" s="56" t="s">
        <v>5</v>
      </c>
      <c r="D85" s="57"/>
      <c r="E85" s="57"/>
      <c r="F85" s="58"/>
    </row>
    <row r="86" spans="1:10" ht="19.5" thickBot="1" x14ac:dyDescent="0.35">
      <c r="A86" s="26"/>
      <c r="B86" s="17"/>
      <c r="C86" s="59" t="s">
        <v>248</v>
      </c>
      <c r="D86" s="18"/>
      <c r="E86" s="18"/>
      <c r="F86" s="19"/>
    </row>
    <row r="87" spans="1:10" x14ac:dyDescent="0.3">
      <c r="A87" s="26"/>
      <c r="B87" s="43">
        <v>4110</v>
      </c>
      <c r="C87" s="44" t="s">
        <v>163</v>
      </c>
      <c r="D87" s="45"/>
      <c r="E87" s="46"/>
      <c r="F87" s="201"/>
      <c r="J87" s="33" t="str">
        <f t="shared" si="1"/>
        <v>N</v>
      </c>
    </row>
    <row r="88" spans="1:10" x14ac:dyDescent="0.3">
      <c r="A88" s="26"/>
      <c r="B88" s="43">
        <v>4111</v>
      </c>
      <c r="C88" s="44" t="s">
        <v>164</v>
      </c>
      <c r="D88" s="45"/>
      <c r="E88" s="46"/>
      <c r="F88" s="201"/>
      <c r="J88" s="33" t="str">
        <f t="shared" si="1"/>
        <v>N</v>
      </c>
    </row>
    <row r="89" spans="1:10" x14ac:dyDescent="0.3">
      <c r="A89" s="26"/>
      <c r="B89" s="43">
        <v>4150</v>
      </c>
      <c r="C89" s="44" t="s">
        <v>275</v>
      </c>
      <c r="D89" s="45"/>
      <c r="E89" s="46"/>
      <c r="F89" s="201"/>
      <c r="J89" s="33" t="str">
        <f t="shared" si="1"/>
        <v>N</v>
      </c>
    </row>
    <row r="90" spans="1:10" x14ac:dyDescent="0.3">
      <c r="A90" s="26"/>
      <c r="B90" s="43">
        <v>4170</v>
      </c>
      <c r="C90" s="44" t="s">
        <v>165</v>
      </c>
      <c r="D90" s="45"/>
      <c r="E90" s="46"/>
      <c r="F90" s="201"/>
      <c r="J90" s="33" t="str">
        <f t="shared" si="1"/>
        <v>N</v>
      </c>
    </row>
    <row r="91" spans="1:10" x14ac:dyDescent="0.3">
      <c r="A91" s="26"/>
      <c r="B91" s="43">
        <v>4190</v>
      </c>
      <c r="C91" s="44" t="s">
        <v>166</v>
      </c>
      <c r="D91" s="45"/>
      <c r="E91" s="46"/>
      <c r="F91" s="201"/>
      <c r="J91" s="33" t="str">
        <f t="shared" si="1"/>
        <v>N</v>
      </c>
    </row>
    <row r="92" spans="1:10" x14ac:dyDescent="0.3">
      <c r="A92" s="26"/>
      <c r="B92" s="43">
        <v>4194</v>
      </c>
      <c r="C92" s="44" t="s">
        <v>167</v>
      </c>
      <c r="D92" s="45"/>
      <c r="E92" s="46"/>
      <c r="F92" s="201"/>
      <c r="J92" s="33" t="str">
        <f t="shared" si="1"/>
        <v>N</v>
      </c>
    </row>
    <row r="93" spans="1:10" x14ac:dyDescent="0.3">
      <c r="A93" s="26"/>
      <c r="B93" s="43">
        <v>4196</v>
      </c>
      <c r="C93" s="44" t="s">
        <v>168</v>
      </c>
      <c r="D93" s="45"/>
      <c r="E93" s="46"/>
      <c r="F93" s="201"/>
      <c r="J93" s="33" t="str">
        <f t="shared" si="1"/>
        <v>N</v>
      </c>
    </row>
    <row r="94" spans="1:10" ht="19.5" thickBot="1" x14ac:dyDescent="0.35">
      <c r="A94" s="26"/>
      <c r="B94" s="43">
        <v>4197</v>
      </c>
      <c r="C94" s="44" t="s">
        <v>320</v>
      </c>
      <c r="D94" s="45"/>
      <c r="E94" s="46"/>
      <c r="F94" s="201"/>
      <c r="J94" s="33" t="str">
        <f t="shared" si="1"/>
        <v>N</v>
      </c>
    </row>
    <row r="95" spans="1:10" ht="19.5" thickBot="1" x14ac:dyDescent="0.35">
      <c r="A95" s="26"/>
      <c r="B95" s="20"/>
      <c r="C95" s="60" t="s">
        <v>249</v>
      </c>
      <c r="D95" s="21"/>
      <c r="E95" s="21"/>
      <c r="F95" s="222">
        <f>SUM(F87:F94)</f>
        <v>0</v>
      </c>
    </row>
    <row r="96" spans="1:10" ht="19.5" thickBot="1" x14ac:dyDescent="0.35">
      <c r="A96" s="26"/>
      <c r="B96" s="20"/>
      <c r="C96" s="60" t="s">
        <v>250</v>
      </c>
      <c r="D96" s="21"/>
      <c r="E96" s="21"/>
      <c r="F96" s="22"/>
    </row>
    <row r="97" spans="1:10" x14ac:dyDescent="0.3">
      <c r="A97" s="26"/>
      <c r="B97" s="43">
        <v>4310</v>
      </c>
      <c r="C97" s="44" t="s">
        <v>169</v>
      </c>
      <c r="D97" s="45"/>
      <c r="E97" s="46"/>
      <c r="F97" s="201"/>
      <c r="J97" s="33" t="str">
        <f t="shared" si="1"/>
        <v>N</v>
      </c>
    </row>
    <row r="98" spans="1:10" x14ac:dyDescent="0.3">
      <c r="A98" s="26"/>
      <c r="B98" s="43">
        <v>4330</v>
      </c>
      <c r="C98" s="44" t="s">
        <v>170</v>
      </c>
      <c r="D98" s="45"/>
      <c r="E98" s="46"/>
      <c r="F98" s="201"/>
      <c r="J98" s="33" t="str">
        <f t="shared" si="1"/>
        <v>N</v>
      </c>
    </row>
    <row r="99" spans="1:10" x14ac:dyDescent="0.3">
      <c r="A99" s="26"/>
      <c r="B99" s="43">
        <v>4350</v>
      </c>
      <c r="C99" s="44" t="s">
        <v>171</v>
      </c>
      <c r="D99" s="45"/>
      <c r="E99" s="46"/>
      <c r="F99" s="201"/>
      <c r="J99" s="33" t="str">
        <f t="shared" si="1"/>
        <v>N</v>
      </c>
    </row>
    <row r="100" spans="1:10" x14ac:dyDescent="0.3">
      <c r="A100" s="26"/>
      <c r="B100" s="43">
        <v>4410</v>
      </c>
      <c r="C100" s="44" t="s">
        <v>276</v>
      </c>
      <c r="D100" s="45"/>
      <c r="E100" s="46"/>
      <c r="F100" s="201"/>
      <c r="J100" s="33" t="str">
        <f t="shared" si="1"/>
        <v>N</v>
      </c>
    </row>
    <row r="101" spans="1:10" x14ac:dyDescent="0.3">
      <c r="A101" s="26"/>
      <c r="B101" s="43">
        <v>4490</v>
      </c>
      <c r="C101" s="44" t="s">
        <v>277</v>
      </c>
      <c r="D101" s="45"/>
      <c r="E101" s="46"/>
      <c r="F101" s="201"/>
      <c r="J101" s="33" t="str">
        <f t="shared" si="1"/>
        <v>N</v>
      </c>
    </row>
    <row r="102" spans="1:10" x14ac:dyDescent="0.3">
      <c r="A102" s="26"/>
      <c r="B102" s="43">
        <v>4550</v>
      </c>
      <c r="C102" s="44" t="s">
        <v>172</v>
      </c>
      <c r="D102" s="45"/>
      <c r="E102" s="46"/>
      <c r="F102" s="201"/>
      <c r="J102" s="33" t="str">
        <f t="shared" si="1"/>
        <v>N</v>
      </c>
    </row>
    <row r="103" spans="1:10" x14ac:dyDescent="0.3">
      <c r="A103" s="26"/>
      <c r="B103" s="43">
        <v>4570</v>
      </c>
      <c r="C103" s="44" t="s">
        <v>173</v>
      </c>
      <c r="D103" s="45"/>
      <c r="E103" s="46"/>
      <c r="F103" s="201"/>
      <c r="J103" s="33" t="str">
        <f t="shared" si="1"/>
        <v>N</v>
      </c>
    </row>
    <row r="104" spans="1:10" x14ac:dyDescent="0.3">
      <c r="A104" s="26"/>
      <c r="B104" s="43">
        <v>4590</v>
      </c>
      <c r="C104" s="44" t="s">
        <v>174</v>
      </c>
      <c r="D104" s="45"/>
      <c r="E104" s="46"/>
      <c r="F104" s="201"/>
      <c r="J104" s="33" t="str">
        <f t="shared" si="1"/>
        <v>N</v>
      </c>
    </row>
    <row r="105" spans="1:10" x14ac:dyDescent="0.3">
      <c r="A105" s="26"/>
      <c r="B105" s="43">
        <v>4610</v>
      </c>
      <c r="C105" s="44" t="s">
        <v>175</v>
      </c>
      <c r="D105" s="45"/>
      <c r="E105" s="46"/>
      <c r="F105" s="201"/>
      <c r="J105" s="33" t="str">
        <f t="shared" si="1"/>
        <v>N</v>
      </c>
    </row>
    <row r="106" spans="1:10" x14ac:dyDescent="0.3">
      <c r="A106" s="26"/>
      <c r="B106" s="43">
        <v>4620</v>
      </c>
      <c r="C106" s="44" t="s">
        <v>176</v>
      </c>
      <c r="D106" s="45"/>
      <c r="E106" s="46"/>
      <c r="F106" s="201"/>
      <c r="J106" s="33" t="str">
        <f t="shared" si="1"/>
        <v>N</v>
      </c>
    </row>
    <row r="107" spans="1:10" x14ac:dyDescent="0.3">
      <c r="A107" s="26"/>
      <c r="B107" s="43">
        <v>4640</v>
      </c>
      <c r="C107" s="44" t="s">
        <v>177</v>
      </c>
      <c r="D107" s="45"/>
      <c r="E107" s="46"/>
      <c r="F107" s="201"/>
      <c r="J107" s="33" t="str">
        <f t="shared" si="1"/>
        <v>N</v>
      </c>
    </row>
    <row r="108" spans="1:10" x14ac:dyDescent="0.3">
      <c r="A108" s="26"/>
      <c r="B108" s="43">
        <v>4650</v>
      </c>
      <c r="C108" s="44" t="s">
        <v>178</v>
      </c>
      <c r="D108" s="45"/>
      <c r="E108" s="46"/>
      <c r="F108" s="201"/>
      <c r="J108" s="33" t="str">
        <f t="shared" si="1"/>
        <v>N</v>
      </c>
    </row>
    <row r="109" spans="1:10" x14ac:dyDescent="0.3">
      <c r="A109" s="26"/>
      <c r="B109" s="43">
        <v>4670</v>
      </c>
      <c r="C109" s="44" t="s">
        <v>179</v>
      </c>
      <c r="D109" s="45"/>
      <c r="E109" s="46"/>
      <c r="F109" s="201"/>
      <c r="J109" s="33" t="str">
        <f t="shared" si="1"/>
        <v>N</v>
      </c>
    </row>
    <row r="110" spans="1:10" x14ac:dyDescent="0.3">
      <c r="A110" s="26"/>
      <c r="B110" s="43">
        <v>4671</v>
      </c>
      <c r="C110" s="44" t="s">
        <v>180</v>
      </c>
      <c r="D110" s="45"/>
      <c r="E110" s="46"/>
      <c r="F110" s="201"/>
      <c r="J110" s="33" t="str">
        <f t="shared" si="1"/>
        <v>N</v>
      </c>
    </row>
    <row r="111" spans="1:10" x14ac:dyDescent="0.3">
      <c r="A111" s="26"/>
      <c r="B111" s="43">
        <v>4690</v>
      </c>
      <c r="C111" s="44" t="s">
        <v>181</v>
      </c>
      <c r="D111" s="45"/>
      <c r="E111" s="46"/>
      <c r="F111" s="201"/>
      <c r="J111" s="33" t="str">
        <f t="shared" si="1"/>
        <v>N</v>
      </c>
    </row>
    <row r="112" spans="1:10" x14ac:dyDescent="0.3">
      <c r="A112" s="26"/>
      <c r="B112" s="43">
        <v>4710</v>
      </c>
      <c r="C112" s="44" t="s">
        <v>182</v>
      </c>
      <c r="D112" s="45"/>
      <c r="E112" s="46"/>
      <c r="F112" s="201"/>
      <c r="J112" s="33" t="str">
        <f t="shared" si="1"/>
        <v>N</v>
      </c>
    </row>
    <row r="113" spans="1:10" x14ac:dyDescent="0.3">
      <c r="A113" s="26"/>
      <c r="B113" s="43">
        <v>4720</v>
      </c>
      <c r="C113" s="44" t="s">
        <v>183</v>
      </c>
      <c r="D113" s="45"/>
      <c r="E113" s="46"/>
      <c r="F113" s="201"/>
      <c r="J113" s="33" t="str">
        <f t="shared" si="1"/>
        <v>N</v>
      </c>
    </row>
    <row r="114" spans="1:10" x14ac:dyDescent="0.3">
      <c r="A114" s="26"/>
      <c r="B114" s="43">
        <v>4730</v>
      </c>
      <c r="C114" s="44" t="s">
        <v>184</v>
      </c>
      <c r="D114" s="45"/>
      <c r="E114" s="46"/>
      <c r="F114" s="201"/>
      <c r="J114" s="33" t="str">
        <f t="shared" si="1"/>
        <v>N</v>
      </c>
    </row>
    <row r="115" spans="1:10" x14ac:dyDescent="0.3">
      <c r="A115" s="26"/>
      <c r="B115" s="43">
        <v>4740</v>
      </c>
      <c r="C115" s="44" t="s">
        <v>185</v>
      </c>
      <c r="D115" s="45"/>
      <c r="E115" s="46"/>
      <c r="F115" s="201"/>
      <c r="J115" s="33" t="str">
        <f t="shared" si="1"/>
        <v>N</v>
      </c>
    </row>
    <row r="116" spans="1:10" x14ac:dyDescent="0.3">
      <c r="A116" s="26"/>
      <c r="B116" s="43">
        <v>4741</v>
      </c>
      <c r="C116" s="44" t="s">
        <v>268</v>
      </c>
      <c r="D116" s="45"/>
      <c r="E116" s="46"/>
      <c r="F116" s="201"/>
      <c r="J116" s="33" t="str">
        <f t="shared" si="1"/>
        <v>N</v>
      </c>
    </row>
    <row r="117" spans="1:10" x14ac:dyDescent="0.3">
      <c r="A117" s="26"/>
      <c r="B117" s="43">
        <v>4760</v>
      </c>
      <c r="C117" s="44" t="s">
        <v>186</v>
      </c>
      <c r="D117" s="45"/>
      <c r="E117" s="46"/>
      <c r="F117" s="201"/>
      <c r="J117" s="33" t="str">
        <f t="shared" si="1"/>
        <v>N</v>
      </c>
    </row>
    <row r="118" spans="1:10" x14ac:dyDescent="0.3">
      <c r="A118" s="26"/>
      <c r="B118" s="43">
        <v>4770</v>
      </c>
      <c r="C118" s="44" t="s">
        <v>187</v>
      </c>
      <c r="D118" s="45"/>
      <c r="E118" s="46"/>
      <c r="F118" s="201"/>
      <c r="J118" s="33" t="str">
        <f t="shared" si="1"/>
        <v>N</v>
      </c>
    </row>
    <row r="119" spans="1:10" x14ac:dyDescent="0.3">
      <c r="A119" s="26"/>
      <c r="B119" s="43">
        <v>4780</v>
      </c>
      <c r="C119" s="44" t="s">
        <v>188</v>
      </c>
      <c r="D119" s="45"/>
      <c r="E119" s="46"/>
      <c r="F119" s="201"/>
      <c r="J119" s="33" t="str">
        <f t="shared" si="1"/>
        <v>N</v>
      </c>
    </row>
    <row r="120" spans="1:10" x14ac:dyDescent="0.3">
      <c r="A120" s="26"/>
      <c r="B120" s="43">
        <v>4810</v>
      </c>
      <c r="C120" s="44" t="s">
        <v>189</v>
      </c>
      <c r="D120" s="45"/>
      <c r="E120" s="46"/>
      <c r="F120" s="201"/>
      <c r="J120" s="33" t="str">
        <f t="shared" si="1"/>
        <v>N</v>
      </c>
    </row>
    <row r="121" spans="1:10" x14ac:dyDescent="0.3">
      <c r="A121" s="26"/>
      <c r="B121" s="43">
        <v>4815</v>
      </c>
      <c r="C121" s="44" t="s">
        <v>269</v>
      </c>
      <c r="D121" s="45"/>
      <c r="E121" s="46"/>
      <c r="F121" s="201"/>
      <c r="J121" s="33" t="str">
        <f t="shared" si="1"/>
        <v>N</v>
      </c>
    </row>
    <row r="122" spans="1:10" x14ac:dyDescent="0.3">
      <c r="A122" s="26"/>
      <c r="B122" s="43">
        <v>4910</v>
      </c>
      <c r="C122" s="44" t="s">
        <v>190</v>
      </c>
      <c r="D122" s="45"/>
      <c r="E122" s="46"/>
      <c r="F122" s="201"/>
      <c r="J122" s="33" t="str">
        <f t="shared" si="1"/>
        <v>N</v>
      </c>
    </row>
    <row r="123" spans="1:10" x14ac:dyDescent="0.3">
      <c r="A123" s="26"/>
      <c r="B123" s="43">
        <v>4911</v>
      </c>
      <c r="C123" s="44" t="s">
        <v>191</v>
      </c>
      <c r="D123" s="45"/>
      <c r="E123" s="46"/>
      <c r="F123" s="201"/>
      <c r="J123" s="33" t="str">
        <f t="shared" si="1"/>
        <v>N</v>
      </c>
    </row>
    <row r="124" spans="1:10" x14ac:dyDescent="0.3">
      <c r="A124" s="26"/>
      <c r="B124" s="43">
        <v>4912</v>
      </c>
      <c r="C124" s="44" t="s">
        <v>192</v>
      </c>
      <c r="D124" s="45"/>
      <c r="E124" s="46"/>
      <c r="F124" s="201"/>
      <c r="J124" s="33" t="str">
        <f t="shared" si="1"/>
        <v>N</v>
      </c>
    </row>
    <row r="125" spans="1:10" x14ac:dyDescent="0.3">
      <c r="A125" s="26"/>
      <c r="B125" s="43">
        <v>4913</v>
      </c>
      <c r="C125" s="44" t="s">
        <v>193</v>
      </c>
      <c r="D125" s="45"/>
      <c r="E125" s="46"/>
      <c r="F125" s="201"/>
      <c r="J125" s="33" t="str">
        <f t="shared" si="1"/>
        <v>N</v>
      </c>
    </row>
    <row r="126" spans="1:10" x14ac:dyDescent="0.3">
      <c r="A126" s="26"/>
      <c r="B126" s="43">
        <v>4914</v>
      </c>
      <c r="C126" s="44" t="s">
        <v>378</v>
      </c>
      <c r="D126" s="45"/>
      <c r="E126" s="46"/>
      <c r="F126" s="201"/>
      <c r="J126" s="33" t="str">
        <f t="shared" si="1"/>
        <v>N</v>
      </c>
    </row>
    <row r="127" spans="1:10" x14ac:dyDescent="0.3">
      <c r="A127" s="26"/>
      <c r="B127" s="43">
        <v>4916</v>
      </c>
      <c r="C127" s="44" t="s">
        <v>195</v>
      </c>
      <c r="D127" s="45"/>
      <c r="E127" s="46"/>
      <c r="F127" s="201"/>
      <c r="J127" s="33" t="str">
        <f t="shared" si="1"/>
        <v>N</v>
      </c>
    </row>
    <row r="128" spans="1:10" x14ac:dyDescent="0.3">
      <c r="A128" s="26"/>
      <c r="B128" s="43">
        <v>4917</v>
      </c>
      <c r="C128" s="44" t="s">
        <v>196</v>
      </c>
      <c r="D128" s="45"/>
      <c r="E128" s="46"/>
      <c r="F128" s="201"/>
      <c r="J128" s="33" t="str">
        <f t="shared" si="1"/>
        <v>N</v>
      </c>
    </row>
    <row r="129" spans="1:10" x14ac:dyDescent="0.3">
      <c r="A129" s="26"/>
      <c r="B129" s="43">
        <v>4918</v>
      </c>
      <c r="C129" s="44" t="s">
        <v>111</v>
      </c>
      <c r="D129" s="45"/>
      <c r="E129" s="46"/>
      <c r="F129" s="201"/>
      <c r="J129" s="33" t="str">
        <f t="shared" si="1"/>
        <v>N</v>
      </c>
    </row>
    <row r="130" spans="1:10" x14ac:dyDescent="0.3">
      <c r="A130" s="26"/>
      <c r="B130" s="43">
        <v>4919</v>
      </c>
      <c r="C130" s="44" t="s">
        <v>197</v>
      </c>
      <c r="D130" s="45"/>
      <c r="E130" s="46"/>
      <c r="F130" s="201"/>
      <c r="J130" s="33" t="str">
        <f t="shared" si="1"/>
        <v>N</v>
      </c>
    </row>
    <row r="131" spans="1:10" x14ac:dyDescent="0.3">
      <c r="A131" s="26"/>
      <c r="B131" s="43">
        <v>4920</v>
      </c>
      <c r="C131" s="44" t="s">
        <v>198</v>
      </c>
      <c r="D131" s="45"/>
      <c r="E131" s="46"/>
      <c r="F131" s="201"/>
      <c r="J131" s="33" t="str">
        <f t="shared" si="1"/>
        <v>N</v>
      </c>
    </row>
    <row r="132" spans="1:10" x14ac:dyDescent="0.3">
      <c r="A132" s="26"/>
      <c r="B132" s="43">
        <v>4921</v>
      </c>
      <c r="C132" s="44" t="s">
        <v>199</v>
      </c>
      <c r="D132" s="45"/>
      <c r="E132" s="46"/>
      <c r="F132" s="201"/>
      <c r="J132" s="33" t="str">
        <f t="shared" si="1"/>
        <v>N</v>
      </c>
    </row>
    <row r="133" spans="1:10" x14ac:dyDescent="0.3">
      <c r="A133" s="26"/>
      <c r="B133" s="43">
        <v>4922</v>
      </c>
      <c r="C133" s="44" t="s">
        <v>200</v>
      </c>
      <c r="D133" s="45"/>
      <c r="E133" s="46"/>
      <c r="F133" s="201"/>
      <c r="J133" s="33" t="str">
        <f t="shared" si="1"/>
        <v>N</v>
      </c>
    </row>
    <row r="134" spans="1:10" x14ac:dyDescent="0.3">
      <c r="A134" s="26"/>
      <c r="B134" s="43">
        <v>4923</v>
      </c>
      <c r="C134" s="44" t="s">
        <v>201</v>
      </c>
      <c r="D134" s="45"/>
      <c r="E134" s="46"/>
      <c r="F134" s="201"/>
      <c r="J134" s="33" t="str">
        <f t="shared" si="1"/>
        <v>N</v>
      </c>
    </row>
    <row r="135" spans="1:10" x14ac:dyDescent="0.3">
      <c r="A135" s="26"/>
      <c r="B135" s="43">
        <v>4924</v>
      </c>
      <c r="C135" s="44" t="s">
        <v>202</v>
      </c>
      <c r="D135" s="45"/>
      <c r="E135" s="46"/>
      <c r="F135" s="201"/>
      <c r="J135" s="33" t="str">
        <f t="shared" si="1"/>
        <v>N</v>
      </c>
    </row>
    <row r="136" spans="1:10" x14ac:dyDescent="0.3">
      <c r="A136" s="26"/>
      <c r="B136" s="43">
        <v>4925</v>
      </c>
      <c r="C136" s="44" t="s">
        <v>203</v>
      </c>
      <c r="D136" s="45"/>
      <c r="E136" s="46"/>
      <c r="F136" s="201"/>
      <c r="J136" s="33" t="str">
        <f t="shared" ref="J136:J199" si="2">IF(AND(F136=0),"N","Y")</f>
        <v>N</v>
      </c>
    </row>
    <row r="137" spans="1:10" x14ac:dyDescent="0.3">
      <c r="A137" s="26"/>
      <c r="B137" s="43">
        <v>4926</v>
      </c>
      <c r="C137" s="44" t="s">
        <v>204</v>
      </c>
      <c r="D137" s="45"/>
      <c r="E137" s="46"/>
      <c r="F137" s="201"/>
      <c r="J137" s="33" t="str">
        <f t="shared" si="2"/>
        <v>N</v>
      </c>
    </row>
    <row r="138" spans="1:10" ht="19.5" thickBot="1" x14ac:dyDescent="0.35">
      <c r="A138" s="26"/>
      <c r="B138" s="43">
        <v>4930</v>
      </c>
      <c r="C138" s="44" t="s">
        <v>205</v>
      </c>
      <c r="D138" s="45"/>
      <c r="E138" s="46"/>
      <c r="F138" s="201"/>
      <c r="J138" s="33" t="str">
        <f t="shared" si="2"/>
        <v>N</v>
      </c>
    </row>
    <row r="139" spans="1:10" ht="19.5" thickBot="1" x14ac:dyDescent="0.35">
      <c r="A139" s="26"/>
      <c r="B139" s="20"/>
      <c r="C139" s="60" t="s">
        <v>251</v>
      </c>
      <c r="D139" s="21"/>
      <c r="E139" s="21"/>
      <c r="F139" s="222">
        <f>SUM(F97:F138)</f>
        <v>0</v>
      </c>
    </row>
    <row r="140" spans="1:10" ht="19.5" thickBot="1" x14ac:dyDescent="0.35">
      <c r="A140" s="26"/>
      <c r="B140" s="20"/>
      <c r="C140" s="60" t="s">
        <v>252</v>
      </c>
      <c r="D140" s="21"/>
      <c r="E140" s="21"/>
      <c r="F140" s="22"/>
    </row>
    <row r="141" spans="1:10" x14ac:dyDescent="0.3">
      <c r="A141" s="26"/>
      <c r="B141" s="43">
        <v>5010</v>
      </c>
      <c r="C141" s="44" t="s">
        <v>206</v>
      </c>
      <c r="D141" s="45"/>
      <c r="E141" s="46"/>
      <c r="F141" s="201"/>
      <c r="J141" s="33" t="str">
        <f t="shared" si="2"/>
        <v>N</v>
      </c>
    </row>
    <row r="142" spans="1:10" x14ac:dyDescent="0.3">
      <c r="A142" s="26"/>
      <c r="B142" s="43">
        <v>5011</v>
      </c>
      <c r="C142" s="44" t="s">
        <v>321</v>
      </c>
      <c r="D142" s="45"/>
      <c r="E142" s="46"/>
      <c r="F142" s="201"/>
      <c r="J142" s="33" t="str">
        <f t="shared" si="2"/>
        <v>N</v>
      </c>
    </row>
    <row r="143" spans="1:10" x14ac:dyDescent="0.3">
      <c r="A143" s="26"/>
      <c r="B143" s="43">
        <v>5030</v>
      </c>
      <c r="C143" s="44" t="s">
        <v>278</v>
      </c>
      <c r="D143" s="45"/>
      <c r="E143" s="46"/>
      <c r="F143" s="201"/>
      <c r="J143" s="33" t="str">
        <f t="shared" si="2"/>
        <v>N</v>
      </c>
    </row>
    <row r="144" spans="1:10" x14ac:dyDescent="0.3">
      <c r="A144" s="26"/>
      <c r="B144" s="43">
        <v>5110</v>
      </c>
      <c r="C144" s="44" t="s">
        <v>207</v>
      </c>
      <c r="D144" s="45"/>
      <c r="E144" s="46"/>
      <c r="F144" s="201"/>
      <c r="J144" s="33" t="str">
        <f t="shared" si="2"/>
        <v>N</v>
      </c>
    </row>
    <row r="145" spans="1:10" x14ac:dyDescent="0.3">
      <c r="A145" s="26"/>
      <c r="B145" s="43">
        <v>5111</v>
      </c>
      <c r="C145" s="44" t="s">
        <v>322</v>
      </c>
      <c r="D145" s="45"/>
      <c r="E145" s="46"/>
      <c r="F145" s="201"/>
      <c r="J145" s="33" t="str">
        <f t="shared" si="2"/>
        <v>N</v>
      </c>
    </row>
    <row r="146" spans="1:10" x14ac:dyDescent="0.3">
      <c r="A146" s="26"/>
      <c r="B146" s="43">
        <v>5112</v>
      </c>
      <c r="C146" s="44" t="s">
        <v>279</v>
      </c>
      <c r="D146" s="45"/>
      <c r="E146" s="46"/>
      <c r="F146" s="201"/>
      <c r="J146" s="33" t="str">
        <f t="shared" si="2"/>
        <v>N</v>
      </c>
    </row>
    <row r="147" spans="1:10" x14ac:dyDescent="0.3">
      <c r="A147" s="26"/>
      <c r="B147" s="43">
        <v>5150</v>
      </c>
      <c r="C147" s="44" t="s">
        <v>208</v>
      </c>
      <c r="D147" s="45"/>
      <c r="E147" s="46"/>
      <c r="F147" s="201"/>
      <c r="J147" s="33" t="str">
        <f t="shared" si="2"/>
        <v>N</v>
      </c>
    </row>
    <row r="148" spans="1:10" x14ac:dyDescent="0.3">
      <c r="A148" s="26"/>
      <c r="B148" s="43">
        <v>5170</v>
      </c>
      <c r="C148" s="44" t="s">
        <v>209</v>
      </c>
      <c r="D148" s="45"/>
      <c r="E148" s="46"/>
      <c r="F148" s="201"/>
      <c r="J148" s="33" t="str">
        <f t="shared" si="2"/>
        <v>N</v>
      </c>
    </row>
    <row r="149" spans="1:10" x14ac:dyDescent="0.3">
      <c r="A149" s="26"/>
      <c r="B149" s="43">
        <v>5310</v>
      </c>
      <c r="C149" s="44" t="s">
        <v>210</v>
      </c>
      <c r="D149" s="45"/>
      <c r="E149" s="46"/>
      <c r="F149" s="201"/>
      <c r="J149" s="33" t="str">
        <f t="shared" si="2"/>
        <v>N</v>
      </c>
    </row>
    <row r="150" spans="1:10" x14ac:dyDescent="0.3">
      <c r="A150" s="26"/>
      <c r="B150" s="43">
        <v>5315</v>
      </c>
      <c r="C150" s="44" t="s">
        <v>211</v>
      </c>
      <c r="D150" s="45"/>
      <c r="E150" s="46"/>
      <c r="F150" s="201"/>
      <c r="J150" s="33" t="str">
        <f t="shared" si="2"/>
        <v>N</v>
      </c>
    </row>
    <row r="151" spans="1:10" x14ac:dyDescent="0.3">
      <c r="A151" s="26"/>
      <c r="B151" s="43">
        <v>5316</v>
      </c>
      <c r="C151" s="44" t="s">
        <v>329</v>
      </c>
      <c r="D151" s="45"/>
      <c r="E151" s="46"/>
      <c r="F151" s="201"/>
      <c r="J151" s="33" t="str">
        <f t="shared" si="2"/>
        <v>N</v>
      </c>
    </row>
    <row r="152" spans="1:10" x14ac:dyDescent="0.3">
      <c r="A152" s="26"/>
      <c r="B152" s="43">
        <v>5350</v>
      </c>
      <c r="C152" s="44" t="s">
        <v>212</v>
      </c>
      <c r="D152" s="45"/>
      <c r="E152" s="46"/>
      <c r="F152" s="201"/>
      <c r="J152" s="33" t="str">
        <f t="shared" si="2"/>
        <v>N</v>
      </c>
    </row>
    <row r="153" spans="1:10" x14ac:dyDescent="0.3">
      <c r="A153" s="26"/>
      <c r="B153" s="43">
        <v>5400</v>
      </c>
      <c r="C153" s="44" t="s">
        <v>213</v>
      </c>
      <c r="D153" s="45"/>
      <c r="E153" s="46"/>
      <c r="F153" s="201"/>
      <c r="J153" s="33" t="str">
        <f t="shared" si="2"/>
        <v>N</v>
      </c>
    </row>
    <row r="154" spans="1:10" ht="15" customHeight="1" x14ac:dyDescent="0.3">
      <c r="A154" s="26"/>
      <c r="B154" s="43">
        <v>5450</v>
      </c>
      <c r="C154" s="44" t="s">
        <v>214</v>
      </c>
      <c r="D154" s="45"/>
      <c r="E154" s="46"/>
      <c r="F154" s="201"/>
      <c r="J154" s="33" t="str">
        <f t="shared" si="2"/>
        <v>N</v>
      </c>
    </row>
    <row r="155" spans="1:10" x14ac:dyDescent="0.3">
      <c r="A155" s="26"/>
      <c r="B155" s="43">
        <v>5510</v>
      </c>
      <c r="C155" s="44" t="s">
        <v>215</v>
      </c>
      <c r="D155" s="45"/>
      <c r="E155" s="46"/>
      <c r="F155" s="201"/>
      <c r="J155" s="33" t="str">
        <f t="shared" si="2"/>
        <v>N</v>
      </c>
    </row>
    <row r="156" spans="1:10" x14ac:dyDescent="0.3">
      <c r="A156" s="26"/>
      <c r="B156" s="43">
        <v>5550</v>
      </c>
      <c r="C156" s="44" t="s">
        <v>216</v>
      </c>
      <c r="D156" s="45"/>
      <c r="E156" s="46"/>
      <c r="F156" s="201"/>
      <c r="J156" s="33" t="str">
        <f t="shared" si="2"/>
        <v>N</v>
      </c>
    </row>
    <row r="157" spans="1:10" x14ac:dyDescent="0.3">
      <c r="A157" s="26"/>
      <c r="B157" s="43">
        <v>5551</v>
      </c>
      <c r="C157" s="44" t="s">
        <v>280</v>
      </c>
      <c r="D157" s="45"/>
      <c r="E157" s="46"/>
      <c r="F157" s="201"/>
      <c r="J157" s="33" t="str">
        <f t="shared" si="2"/>
        <v>N</v>
      </c>
    </row>
    <row r="158" spans="1:10" x14ac:dyDescent="0.3">
      <c r="A158" s="26"/>
      <c r="B158" s="43">
        <v>5552</v>
      </c>
      <c r="C158" s="44" t="s">
        <v>281</v>
      </c>
      <c r="D158" s="45"/>
      <c r="E158" s="46"/>
      <c r="F158" s="201"/>
      <c r="J158" s="33" t="str">
        <f t="shared" si="2"/>
        <v>N</v>
      </c>
    </row>
    <row r="159" spans="1:10" x14ac:dyDescent="0.3">
      <c r="A159" s="26"/>
      <c r="B159" s="43">
        <v>5610</v>
      </c>
      <c r="C159" s="44" t="s">
        <v>217</v>
      </c>
      <c r="D159" s="45"/>
      <c r="E159" s="46"/>
      <c r="F159" s="201"/>
      <c r="J159" s="33" t="str">
        <f t="shared" si="2"/>
        <v>N</v>
      </c>
    </row>
    <row r="160" spans="1:10" x14ac:dyDescent="0.3">
      <c r="A160" s="26"/>
      <c r="B160" s="43">
        <v>5700</v>
      </c>
      <c r="C160" s="44" t="s">
        <v>218</v>
      </c>
      <c r="D160" s="45"/>
      <c r="E160" s="46"/>
      <c r="F160" s="201"/>
      <c r="J160" s="33" t="str">
        <f t="shared" si="2"/>
        <v>N</v>
      </c>
    </row>
    <row r="161" spans="1:10" x14ac:dyDescent="0.3">
      <c r="A161" s="26"/>
      <c r="B161" s="43">
        <v>5710</v>
      </c>
      <c r="C161" s="44" t="s">
        <v>219</v>
      </c>
      <c r="D161" s="45"/>
      <c r="E161" s="46"/>
      <c r="F161" s="201"/>
      <c r="J161" s="33" t="str">
        <f t="shared" si="2"/>
        <v>N</v>
      </c>
    </row>
    <row r="162" spans="1:10" x14ac:dyDescent="0.3">
      <c r="A162" s="26"/>
      <c r="B162" s="43">
        <v>5800</v>
      </c>
      <c r="C162" s="44" t="s">
        <v>220</v>
      </c>
      <c r="D162" s="45"/>
      <c r="E162" s="46"/>
      <c r="F162" s="201"/>
      <c r="J162" s="33" t="str">
        <f t="shared" si="2"/>
        <v>N</v>
      </c>
    </row>
    <row r="163" spans="1:10" x14ac:dyDescent="0.3">
      <c r="A163" s="26"/>
      <c r="B163" s="43">
        <v>5801</v>
      </c>
      <c r="C163" s="44" t="s">
        <v>330</v>
      </c>
      <c r="D163" s="45"/>
      <c r="E163" s="46"/>
      <c r="F163" s="201"/>
      <c r="J163" s="33" t="str">
        <f t="shared" si="2"/>
        <v>N</v>
      </c>
    </row>
    <row r="164" spans="1:10" x14ac:dyDescent="0.3">
      <c r="A164" s="26"/>
      <c r="B164" s="43">
        <v>5802</v>
      </c>
      <c r="C164" s="44" t="s">
        <v>331</v>
      </c>
      <c r="D164" s="45"/>
      <c r="E164" s="46"/>
      <c r="F164" s="201"/>
      <c r="J164" s="33" t="str">
        <f t="shared" si="2"/>
        <v>N</v>
      </c>
    </row>
    <row r="165" spans="1:10" x14ac:dyDescent="0.3">
      <c r="A165" s="26"/>
      <c r="B165" s="43">
        <v>5804</v>
      </c>
      <c r="C165" s="44" t="s">
        <v>332</v>
      </c>
      <c r="D165" s="45"/>
      <c r="E165" s="46"/>
      <c r="F165" s="201"/>
      <c r="J165" s="33" t="str">
        <f t="shared" si="2"/>
        <v>N</v>
      </c>
    </row>
    <row r="166" spans="1:10" ht="19.5" thickBot="1" x14ac:dyDescent="0.35">
      <c r="A166" s="26"/>
      <c r="B166" s="43">
        <v>5805</v>
      </c>
      <c r="C166" s="44" t="s">
        <v>323</v>
      </c>
      <c r="D166" s="45"/>
      <c r="E166" s="46"/>
      <c r="F166" s="201"/>
      <c r="J166" s="33" t="str">
        <f t="shared" si="2"/>
        <v>N</v>
      </c>
    </row>
    <row r="167" spans="1:10" ht="19.5" thickBot="1" x14ac:dyDescent="0.35">
      <c r="A167" s="26"/>
      <c r="B167" s="20"/>
      <c r="C167" s="221" t="s">
        <v>253</v>
      </c>
      <c r="D167" s="219"/>
      <c r="E167" s="220"/>
      <c r="F167" s="222">
        <f>SUM(F141:F166)</f>
        <v>0</v>
      </c>
    </row>
    <row r="168" spans="1:10" ht="19.5" thickBot="1" x14ac:dyDescent="0.35">
      <c r="A168" s="26"/>
      <c r="B168" s="17"/>
      <c r="C168" s="59" t="s">
        <v>254</v>
      </c>
      <c r="D168" s="18"/>
      <c r="E168" s="18"/>
      <c r="F168" s="22"/>
    </row>
    <row r="169" spans="1:10" x14ac:dyDescent="0.3">
      <c r="A169" s="26"/>
      <c r="B169" s="43">
        <v>6010</v>
      </c>
      <c r="C169" s="44" t="s">
        <v>221</v>
      </c>
      <c r="D169" s="45"/>
      <c r="E169" s="46"/>
      <c r="F169" s="201"/>
      <c r="J169" s="33" t="str">
        <f t="shared" si="2"/>
        <v>N</v>
      </c>
    </row>
    <row r="170" spans="1:10" x14ac:dyDescent="0.3">
      <c r="A170" s="26"/>
      <c r="B170" s="43">
        <v>6011</v>
      </c>
      <c r="C170" s="44" t="s">
        <v>324</v>
      </c>
      <c r="D170" s="45"/>
      <c r="E170" s="46"/>
      <c r="F170" s="201"/>
      <c r="J170" s="33" t="str">
        <f t="shared" si="2"/>
        <v>N</v>
      </c>
    </row>
    <row r="171" spans="1:10" x14ac:dyDescent="0.3">
      <c r="A171" s="26"/>
      <c r="B171" s="43">
        <v>6050</v>
      </c>
      <c r="C171" s="44" t="s">
        <v>282</v>
      </c>
      <c r="D171" s="45"/>
      <c r="E171" s="46"/>
      <c r="F171" s="201"/>
      <c r="J171" s="33" t="str">
        <f t="shared" si="2"/>
        <v>N</v>
      </c>
    </row>
    <row r="172" spans="1:10" x14ac:dyDescent="0.3">
      <c r="A172" s="26"/>
      <c r="B172" s="43">
        <v>6100</v>
      </c>
      <c r="C172" s="44" t="s">
        <v>222</v>
      </c>
      <c r="D172" s="45"/>
      <c r="E172" s="46"/>
      <c r="F172" s="201"/>
      <c r="J172" s="33" t="str">
        <f t="shared" si="2"/>
        <v>N</v>
      </c>
    </row>
    <row r="173" spans="1:10" x14ac:dyDescent="0.3">
      <c r="A173" s="26"/>
      <c r="B173" s="43">
        <v>6150</v>
      </c>
      <c r="C173" s="44" t="s">
        <v>223</v>
      </c>
      <c r="D173" s="45"/>
      <c r="E173" s="46"/>
      <c r="F173" s="201"/>
      <c r="J173" s="33" t="str">
        <f t="shared" si="2"/>
        <v>N</v>
      </c>
    </row>
    <row r="174" spans="1:10" x14ac:dyDescent="0.3">
      <c r="A174" s="26"/>
      <c r="B174" s="43">
        <v>6210</v>
      </c>
      <c r="C174" s="44" t="s">
        <v>224</v>
      </c>
      <c r="D174" s="45"/>
      <c r="E174" s="46"/>
      <c r="F174" s="201"/>
      <c r="J174" s="33" t="str">
        <f t="shared" si="2"/>
        <v>N</v>
      </c>
    </row>
    <row r="175" spans="1:10" x14ac:dyDescent="0.3">
      <c r="A175" s="26"/>
      <c r="B175" s="43">
        <v>6250</v>
      </c>
      <c r="C175" s="44" t="s">
        <v>333</v>
      </c>
      <c r="D175" s="45"/>
      <c r="E175" s="46"/>
      <c r="F175" s="201"/>
      <c r="J175" s="33" t="str">
        <f t="shared" si="2"/>
        <v>N</v>
      </c>
    </row>
    <row r="176" spans="1:10" x14ac:dyDescent="0.3">
      <c r="A176" s="26"/>
      <c r="B176" s="43">
        <v>6300</v>
      </c>
      <c r="C176" s="44" t="s">
        <v>225</v>
      </c>
      <c r="D176" s="45"/>
      <c r="E176" s="46"/>
      <c r="F176" s="201"/>
      <c r="J176" s="33" t="str">
        <f t="shared" si="2"/>
        <v>N</v>
      </c>
    </row>
    <row r="177" spans="1:10" x14ac:dyDescent="0.3">
      <c r="A177" s="26"/>
      <c r="B177" s="43">
        <v>6305</v>
      </c>
      <c r="C177" s="44" t="s">
        <v>226</v>
      </c>
      <c r="D177" s="45"/>
      <c r="E177" s="46"/>
      <c r="F177" s="201"/>
      <c r="J177" s="33" t="str">
        <f t="shared" si="2"/>
        <v>N</v>
      </c>
    </row>
    <row r="178" spans="1:10" x14ac:dyDescent="0.3">
      <c r="A178" s="26"/>
      <c r="B178" s="43">
        <v>6350</v>
      </c>
      <c r="C178" s="44" t="s">
        <v>227</v>
      </c>
      <c r="D178" s="45"/>
      <c r="E178" s="46"/>
      <c r="F178" s="201"/>
      <c r="J178" s="33" t="str">
        <f t="shared" si="2"/>
        <v>N</v>
      </c>
    </row>
    <row r="179" spans="1:10" x14ac:dyDescent="0.3">
      <c r="A179" s="26"/>
      <c r="B179" s="43">
        <v>6355</v>
      </c>
      <c r="C179" s="44" t="s">
        <v>228</v>
      </c>
      <c r="D179" s="45"/>
      <c r="E179" s="46"/>
      <c r="F179" s="201"/>
      <c r="J179" s="33" t="str">
        <f t="shared" si="2"/>
        <v>N</v>
      </c>
    </row>
    <row r="180" spans="1:10" x14ac:dyDescent="0.3">
      <c r="A180" s="26"/>
      <c r="B180" s="43">
        <v>6400</v>
      </c>
      <c r="C180" s="44" t="s">
        <v>229</v>
      </c>
      <c r="D180" s="45"/>
      <c r="E180" s="46"/>
      <c r="F180" s="201"/>
      <c r="J180" s="33" t="str">
        <f t="shared" si="2"/>
        <v>N</v>
      </c>
    </row>
    <row r="181" spans="1:10" x14ac:dyDescent="0.3">
      <c r="A181" s="26"/>
      <c r="B181" s="43">
        <v>6450</v>
      </c>
      <c r="C181" s="44" t="s">
        <v>230</v>
      </c>
      <c r="D181" s="45"/>
      <c r="E181" s="46"/>
      <c r="F181" s="201"/>
      <c r="J181" s="33" t="str">
        <f t="shared" si="2"/>
        <v>N</v>
      </c>
    </row>
    <row r="182" spans="1:10" x14ac:dyDescent="0.3">
      <c r="A182" s="26"/>
      <c r="B182" s="43">
        <v>6500</v>
      </c>
      <c r="C182" s="44" t="s">
        <v>231</v>
      </c>
      <c r="D182" s="45"/>
      <c r="E182" s="46"/>
      <c r="F182" s="201"/>
      <c r="J182" s="33" t="str">
        <f t="shared" si="2"/>
        <v>N</v>
      </c>
    </row>
    <row r="183" spans="1:10" x14ac:dyDescent="0.3">
      <c r="A183" s="26"/>
      <c r="B183" s="43">
        <v>6600</v>
      </c>
      <c r="C183" s="44" t="s">
        <v>232</v>
      </c>
      <c r="D183" s="45"/>
      <c r="E183" s="46"/>
      <c r="F183" s="201"/>
      <c r="J183" s="33" t="str">
        <f t="shared" si="2"/>
        <v>N</v>
      </c>
    </row>
    <row r="184" spans="1:10" x14ac:dyDescent="0.3">
      <c r="A184" s="26"/>
      <c r="B184" s="43">
        <v>6650</v>
      </c>
      <c r="C184" s="44" t="s">
        <v>233</v>
      </c>
      <c r="D184" s="45"/>
      <c r="E184" s="46"/>
      <c r="F184" s="201"/>
      <c r="J184" s="33" t="str">
        <f t="shared" si="2"/>
        <v>N</v>
      </c>
    </row>
    <row r="185" spans="1:10" x14ac:dyDescent="0.3">
      <c r="A185" s="26"/>
      <c r="B185" s="43">
        <v>6700</v>
      </c>
      <c r="C185" s="44" t="s">
        <v>234</v>
      </c>
      <c r="D185" s="45"/>
      <c r="E185" s="46"/>
      <c r="F185" s="201"/>
      <c r="J185" s="33" t="str">
        <f t="shared" si="2"/>
        <v>N</v>
      </c>
    </row>
    <row r="186" spans="1:10" x14ac:dyDescent="0.3">
      <c r="A186" s="26"/>
      <c r="B186" s="43">
        <v>6730</v>
      </c>
      <c r="C186" s="44" t="s">
        <v>235</v>
      </c>
      <c r="D186" s="45"/>
      <c r="E186" s="46"/>
      <c r="F186" s="201"/>
      <c r="J186" s="33" t="str">
        <f t="shared" si="2"/>
        <v>N</v>
      </c>
    </row>
    <row r="187" spans="1:10" x14ac:dyDescent="0.3">
      <c r="A187" s="26"/>
      <c r="B187" s="43">
        <v>6731</v>
      </c>
      <c r="C187" s="44" t="s">
        <v>334</v>
      </c>
      <c r="D187" s="45"/>
      <c r="E187" s="46"/>
      <c r="F187" s="201"/>
      <c r="J187" s="33" t="str">
        <f t="shared" si="2"/>
        <v>N</v>
      </c>
    </row>
    <row r="188" spans="1:10" x14ac:dyDescent="0.3">
      <c r="A188" s="26"/>
      <c r="B188" s="43">
        <v>6750</v>
      </c>
      <c r="C188" s="44" t="s">
        <v>236</v>
      </c>
      <c r="D188" s="45"/>
      <c r="E188" s="46"/>
      <c r="F188" s="201"/>
      <c r="J188" s="33" t="str">
        <f t="shared" si="2"/>
        <v>N</v>
      </c>
    </row>
    <row r="189" spans="1:10" x14ac:dyDescent="0.3">
      <c r="A189" s="26"/>
      <c r="B189" s="43">
        <v>6755</v>
      </c>
      <c r="C189" s="44" t="s">
        <v>237</v>
      </c>
      <c r="D189" s="45"/>
      <c r="E189" s="46"/>
      <c r="F189" s="201"/>
      <c r="J189" s="33" t="str">
        <f t="shared" si="2"/>
        <v>N</v>
      </c>
    </row>
    <row r="190" spans="1:10" x14ac:dyDescent="0.3">
      <c r="A190" s="26"/>
      <c r="B190" s="43">
        <v>6780</v>
      </c>
      <c r="C190" s="44" t="s">
        <v>6</v>
      </c>
      <c r="D190" s="45"/>
      <c r="E190" s="46"/>
      <c r="F190" s="201"/>
      <c r="J190" s="33" t="str">
        <f t="shared" si="2"/>
        <v>N</v>
      </c>
    </row>
    <row r="191" spans="1:10" x14ac:dyDescent="0.3">
      <c r="A191" s="26"/>
      <c r="B191" s="43">
        <v>6800</v>
      </c>
      <c r="C191" s="44" t="s">
        <v>238</v>
      </c>
      <c r="D191" s="45"/>
      <c r="E191" s="46"/>
      <c r="F191" s="201"/>
      <c r="J191" s="33" t="str">
        <f t="shared" si="2"/>
        <v>N</v>
      </c>
    </row>
    <row r="192" spans="1:10" x14ac:dyDescent="0.3">
      <c r="A192" s="26"/>
      <c r="B192" s="43">
        <v>6830</v>
      </c>
      <c r="C192" s="44" t="s">
        <v>239</v>
      </c>
      <c r="D192" s="45"/>
      <c r="E192" s="46"/>
      <c r="F192" s="201"/>
      <c r="J192" s="33" t="str">
        <f t="shared" si="2"/>
        <v>N</v>
      </c>
    </row>
    <row r="193" spans="1:10" x14ac:dyDescent="0.3">
      <c r="A193" s="26"/>
      <c r="B193" s="43">
        <v>6860</v>
      </c>
      <c r="C193" s="44" t="s">
        <v>240</v>
      </c>
      <c r="D193" s="45"/>
      <c r="E193" s="46"/>
      <c r="F193" s="201"/>
      <c r="J193" s="33" t="str">
        <f t="shared" si="2"/>
        <v>N</v>
      </c>
    </row>
    <row r="194" spans="1:10" ht="19.5" thickBot="1" x14ac:dyDescent="0.35">
      <c r="A194" s="26"/>
      <c r="B194" s="43">
        <v>6900</v>
      </c>
      <c r="C194" s="44" t="s">
        <v>53</v>
      </c>
      <c r="D194" s="45"/>
      <c r="E194" s="46"/>
      <c r="F194" s="201"/>
      <c r="J194" s="33" t="str">
        <f t="shared" si="2"/>
        <v>N</v>
      </c>
    </row>
    <row r="195" spans="1:10" ht="19.5" thickBot="1" x14ac:dyDescent="0.35">
      <c r="A195" s="26"/>
      <c r="B195" s="20"/>
      <c r="C195" s="60" t="s">
        <v>255</v>
      </c>
      <c r="D195" s="21"/>
      <c r="E195" s="21"/>
      <c r="F195" s="222">
        <f>SUM(F169:F194)</f>
        <v>0</v>
      </c>
    </row>
    <row r="196" spans="1:10" ht="19.5" thickBot="1" x14ac:dyDescent="0.35">
      <c r="A196" s="26"/>
      <c r="B196" s="20"/>
      <c r="C196" s="60" t="s">
        <v>256</v>
      </c>
      <c r="D196" s="21"/>
      <c r="E196" s="21"/>
      <c r="F196" s="22"/>
    </row>
    <row r="197" spans="1:10" x14ac:dyDescent="0.3">
      <c r="A197" s="26"/>
      <c r="B197" s="43">
        <v>7300</v>
      </c>
      <c r="C197" s="44" t="s">
        <v>241</v>
      </c>
      <c r="D197" s="45"/>
      <c r="E197" s="46"/>
      <c r="F197" s="201"/>
      <c r="J197" s="33" t="str">
        <f t="shared" si="2"/>
        <v>N</v>
      </c>
    </row>
    <row r="198" spans="1:10" x14ac:dyDescent="0.3">
      <c r="A198" s="26"/>
      <c r="B198" s="43">
        <v>7320</v>
      </c>
      <c r="C198" s="44" t="s">
        <v>242</v>
      </c>
      <c r="D198" s="45"/>
      <c r="E198" s="46"/>
      <c r="F198" s="201"/>
      <c r="J198" s="33" t="str">
        <f t="shared" si="2"/>
        <v>N</v>
      </c>
    </row>
    <row r="199" spans="1:10" x14ac:dyDescent="0.3">
      <c r="A199" s="26"/>
      <c r="B199" s="43">
        <v>7400</v>
      </c>
      <c r="C199" s="44" t="s">
        <v>243</v>
      </c>
      <c r="D199" s="45"/>
      <c r="E199" s="46"/>
      <c r="F199" s="201"/>
      <c r="J199" s="33" t="str">
        <f t="shared" si="2"/>
        <v>N</v>
      </c>
    </row>
    <row r="200" spans="1:10" x14ac:dyDescent="0.3">
      <c r="A200" s="26"/>
      <c r="B200" s="43">
        <v>7450</v>
      </c>
      <c r="C200" s="44" t="s">
        <v>244</v>
      </c>
      <c r="D200" s="45"/>
      <c r="E200" s="46"/>
      <c r="F200" s="201"/>
      <c r="J200" s="33" t="str">
        <f t="shared" ref="J200:J202" si="3">IF(AND(F200=0),"N","Y")</f>
        <v>N</v>
      </c>
    </row>
    <row r="201" spans="1:10" x14ac:dyDescent="0.3">
      <c r="A201" s="26"/>
      <c r="B201" s="43">
        <v>7800</v>
      </c>
      <c r="C201" s="44" t="s">
        <v>245</v>
      </c>
      <c r="D201" s="45"/>
      <c r="E201" s="46"/>
      <c r="F201" s="201"/>
      <c r="J201" s="33" t="str">
        <f t="shared" si="3"/>
        <v>N</v>
      </c>
    </row>
    <row r="202" spans="1:10" ht="19.5" thickBot="1" x14ac:dyDescent="0.35">
      <c r="A202" s="26"/>
      <c r="B202" s="43">
        <v>7850</v>
      </c>
      <c r="C202" s="44" t="s">
        <v>283</v>
      </c>
      <c r="D202" s="45"/>
      <c r="E202" s="46"/>
      <c r="F202" s="201"/>
      <c r="J202" s="33" t="str">
        <f t="shared" si="3"/>
        <v>N</v>
      </c>
    </row>
    <row r="203" spans="1:10" ht="19.5" thickBot="1" x14ac:dyDescent="0.35">
      <c r="A203" s="26"/>
      <c r="B203" s="20"/>
      <c r="C203" s="60" t="s">
        <v>257</v>
      </c>
      <c r="D203" s="21"/>
      <c r="E203" s="21"/>
      <c r="F203" s="222">
        <f>SUM(F197:F202)</f>
        <v>0</v>
      </c>
    </row>
    <row r="204" spans="1:10" ht="19.5" thickBot="1" x14ac:dyDescent="0.35">
      <c r="A204" s="26"/>
      <c r="B204" s="23"/>
      <c r="C204" s="61" t="s">
        <v>258</v>
      </c>
      <c r="D204" s="24"/>
      <c r="E204" s="24"/>
      <c r="F204" s="222">
        <f>(F203+F195+F167+F139+F95)*0.05</f>
        <v>0</v>
      </c>
    </row>
    <row r="205" spans="1:10" ht="19.5" thickBot="1" x14ac:dyDescent="0.35">
      <c r="A205" s="26"/>
      <c r="B205" s="20"/>
      <c r="C205" s="60" t="s">
        <v>26</v>
      </c>
      <c r="D205" s="21"/>
      <c r="E205" s="21"/>
      <c r="F205" s="222">
        <f>F203+F195+F167+F139+F95+F204</f>
        <v>0</v>
      </c>
    </row>
    <row r="206" spans="1:10" ht="19.5" thickBot="1" x14ac:dyDescent="0.35">
      <c r="A206" s="26"/>
      <c r="B206" s="3"/>
      <c r="C206" s="62" t="s">
        <v>31</v>
      </c>
      <c r="D206" s="4"/>
      <c r="E206" s="4"/>
      <c r="F206" s="277">
        <f>F83-F205</f>
        <v>5640</v>
      </c>
    </row>
    <row r="207" spans="1:10" x14ac:dyDescent="0.3">
      <c r="A207" s="26"/>
    </row>
    <row r="208" spans="1:10" x14ac:dyDescent="0.3">
      <c r="A208" s="26"/>
      <c r="F208" s="33"/>
    </row>
    <row r="209" spans="1:6" x14ac:dyDescent="0.3">
      <c r="A209" s="26"/>
      <c r="F209" s="33"/>
    </row>
    <row r="210" spans="1:6" x14ac:dyDescent="0.3">
      <c r="A210" s="26"/>
      <c r="F210" s="33"/>
    </row>
    <row r="211" spans="1:6" x14ac:dyDescent="0.3">
      <c r="A211" s="26"/>
    </row>
    <row r="212" spans="1:6" x14ac:dyDescent="0.3">
      <c r="A212" s="26"/>
    </row>
    <row r="213" spans="1:6" x14ac:dyDescent="0.3">
      <c r="A213" s="26"/>
    </row>
    <row r="214" spans="1:6" x14ac:dyDescent="0.3">
      <c r="A214" s="26"/>
    </row>
  </sheetData>
  <sheetProtection sheet="1" objects="1" scenarios="1"/>
  <mergeCells count="3">
    <mergeCell ref="B3:C3"/>
    <mergeCell ref="B4:C4"/>
    <mergeCell ref="B2:F2"/>
  </mergeCells>
  <pageMargins left="0.23622047244094491" right="0.23622047244094491" top="0.74803149606299213" bottom="0.74803149606299213" header="0.31496062992125984" footer="0.31496062992125984"/>
  <pageSetup scale="49" fitToHeight="2" orientation="portrait" r:id="rId1"/>
  <rowBreaks count="1" manualBreakCount="1">
    <brk id="178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N58"/>
  <sheetViews>
    <sheetView showGridLines="0" zoomScale="90" zoomScaleNormal="90" workbookViewId="0">
      <selection activeCell="F31" sqref="F31"/>
    </sheetView>
  </sheetViews>
  <sheetFormatPr defaultRowHeight="18.75" x14ac:dyDescent="0.3"/>
  <cols>
    <col min="1" max="1" width="5.7109375" style="33" customWidth="1"/>
    <col min="2" max="2" width="75.28515625" style="33" bestFit="1" customWidth="1"/>
    <col min="3" max="3" width="29" style="33" customWidth="1"/>
    <col min="4" max="4" width="12.85546875" style="33" bestFit="1" customWidth="1"/>
    <col min="5" max="16384" width="9.140625" style="33"/>
  </cols>
  <sheetData>
    <row r="1" spans="1:14" ht="20.25" x14ac:dyDescent="0.3">
      <c r="A1" s="8"/>
      <c r="B1" s="305" t="s">
        <v>88</v>
      </c>
      <c r="C1" s="306"/>
      <c r="D1" s="35"/>
      <c r="E1" s="35"/>
      <c r="F1" s="35"/>
      <c r="G1" s="35"/>
      <c r="H1" s="35"/>
      <c r="I1" s="2"/>
      <c r="J1" s="2"/>
    </row>
    <row r="2" spans="1:14" ht="20.25" x14ac:dyDescent="0.3">
      <c r="A2" s="26"/>
      <c r="B2" s="146" t="str">
        <f>'2. Budget Grant Calculation'!C1</f>
        <v xml:space="preserve">School Budget Year: </v>
      </c>
      <c r="C2" s="145" t="str">
        <f>'1. Instructions'!F12</f>
        <v>21/22</v>
      </c>
      <c r="D2" s="5"/>
      <c r="E2" s="5"/>
      <c r="F2" s="5"/>
      <c r="G2" s="5"/>
      <c r="H2" s="5"/>
      <c r="I2" s="7"/>
      <c r="J2" s="7"/>
      <c r="K2" s="7"/>
    </row>
    <row r="3" spans="1:14" ht="21" thickBot="1" x14ac:dyDescent="0.35">
      <c r="A3" s="26"/>
      <c r="B3" s="147" t="str">
        <f>'1. Instructions'!F8</f>
        <v>Scoil</v>
      </c>
      <c r="C3" s="148" t="str">
        <f>'1. Instructions'!F10</f>
        <v>12345G</v>
      </c>
      <c r="D3" s="1"/>
      <c r="E3" s="1"/>
      <c r="F3" s="1"/>
      <c r="G3" s="1"/>
      <c r="H3" s="6"/>
    </row>
    <row r="4" spans="1:14" x14ac:dyDescent="0.3">
      <c r="A4" s="26"/>
      <c r="B4" s="130"/>
      <c r="C4" s="131"/>
      <c r="D4" s="130"/>
      <c r="E4" s="1"/>
      <c r="F4" s="1"/>
      <c r="G4" s="1"/>
      <c r="H4" s="6"/>
    </row>
    <row r="5" spans="1:14" x14ac:dyDescent="0.3">
      <c r="A5" s="26"/>
      <c r="B5" s="137" t="s">
        <v>84</v>
      </c>
      <c r="C5" s="124" t="s">
        <v>11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30" customHeight="1" x14ac:dyDescent="0.3">
      <c r="A6" s="37" t="s">
        <v>16</v>
      </c>
      <c r="B6" s="126" t="s">
        <v>10</v>
      </c>
      <c r="C6" s="127"/>
    </row>
    <row r="7" spans="1:14" ht="17.100000000000001" customHeight="1" x14ac:dyDescent="0.3">
      <c r="A7" s="26"/>
      <c r="B7" s="202"/>
      <c r="C7" s="123"/>
    </row>
    <row r="8" spans="1:14" ht="17.100000000000001" customHeight="1" x14ac:dyDescent="0.3">
      <c r="A8" s="26"/>
      <c r="B8" s="203" t="s">
        <v>17</v>
      </c>
      <c r="C8" s="129">
        <v>0</v>
      </c>
    </row>
    <row r="9" spans="1:14" ht="17.100000000000001" customHeight="1" x14ac:dyDescent="0.3">
      <c r="A9" s="26"/>
      <c r="B9" s="204"/>
      <c r="C9" s="129"/>
    </row>
    <row r="10" spans="1:14" ht="17.100000000000001" customHeight="1" x14ac:dyDescent="0.3">
      <c r="A10" s="26"/>
      <c r="B10" s="205" t="s">
        <v>259</v>
      </c>
      <c r="C10" s="129">
        <v>0</v>
      </c>
    </row>
    <row r="11" spans="1:14" ht="17.100000000000001" customHeight="1" x14ac:dyDescent="0.3">
      <c r="A11" s="26"/>
      <c r="B11" s="204"/>
      <c r="C11" s="129" t="s">
        <v>7</v>
      </c>
    </row>
    <row r="12" spans="1:14" ht="17.100000000000001" customHeight="1" x14ac:dyDescent="0.3">
      <c r="A12" s="26"/>
      <c r="B12" s="205" t="s">
        <v>260</v>
      </c>
      <c r="C12" s="129">
        <v>0</v>
      </c>
    </row>
    <row r="13" spans="1:14" ht="17.100000000000001" customHeight="1" thickBot="1" x14ac:dyDescent="0.35">
      <c r="A13" s="26"/>
      <c r="B13" s="206"/>
      <c r="C13" s="129"/>
    </row>
    <row r="14" spans="1:14" ht="17.100000000000001" customHeight="1" thickBot="1" x14ac:dyDescent="0.35">
      <c r="A14" s="26"/>
      <c r="B14" s="126" t="s">
        <v>30</v>
      </c>
      <c r="C14" s="169">
        <f>SUM(C8:C13)</f>
        <v>0</v>
      </c>
      <c r="D14" s="38"/>
    </row>
    <row r="15" spans="1:14" ht="17.100000000000001" customHeight="1" x14ac:dyDescent="0.3">
      <c r="A15" s="26"/>
      <c r="B15" s="130"/>
      <c r="C15" s="131"/>
    </row>
    <row r="16" spans="1:14" ht="17.100000000000001" customHeight="1" x14ac:dyDescent="0.3">
      <c r="A16" s="39" t="s">
        <v>12</v>
      </c>
      <c r="B16" s="128"/>
      <c r="C16" s="127"/>
    </row>
    <row r="17" spans="1:6" ht="30" customHeight="1" x14ac:dyDescent="0.3">
      <c r="A17" s="26"/>
      <c r="B17" s="125" t="s">
        <v>13</v>
      </c>
      <c r="C17" s="132"/>
    </row>
    <row r="18" spans="1:6" ht="17.100000000000001" customHeight="1" x14ac:dyDescent="0.3">
      <c r="A18" s="26"/>
      <c r="B18" s="207"/>
      <c r="C18" s="127"/>
    </row>
    <row r="19" spans="1:6" ht="17.100000000000001" customHeight="1" x14ac:dyDescent="0.3">
      <c r="A19" s="26"/>
      <c r="B19" s="208" t="s">
        <v>380</v>
      </c>
      <c r="C19" s="133">
        <v>0</v>
      </c>
    </row>
    <row r="20" spans="1:6" ht="17.100000000000001" customHeight="1" x14ac:dyDescent="0.3">
      <c r="A20" s="26"/>
      <c r="B20" s="208" t="s">
        <v>7</v>
      </c>
      <c r="C20" s="129"/>
      <c r="F20" s="33" t="s">
        <v>261</v>
      </c>
    </row>
    <row r="21" spans="1:6" ht="17.100000000000001" customHeight="1" x14ac:dyDescent="0.3">
      <c r="A21" s="26"/>
      <c r="B21" s="208" t="s">
        <v>20</v>
      </c>
      <c r="C21" s="133">
        <v>0</v>
      </c>
    </row>
    <row r="22" spans="1:6" ht="17.100000000000001" customHeight="1" x14ac:dyDescent="0.3">
      <c r="A22" s="26"/>
      <c r="B22" s="209"/>
      <c r="C22" s="129"/>
    </row>
    <row r="23" spans="1:6" ht="17.100000000000001" customHeight="1" x14ac:dyDescent="0.3">
      <c r="A23" s="26"/>
      <c r="B23" s="208" t="s">
        <v>18</v>
      </c>
      <c r="C23" s="133">
        <v>0</v>
      </c>
    </row>
    <row r="24" spans="1:6" ht="17.100000000000001" customHeight="1" x14ac:dyDescent="0.3">
      <c r="A24" s="26"/>
      <c r="B24" s="209"/>
      <c r="C24" s="129"/>
    </row>
    <row r="25" spans="1:6" ht="17.100000000000001" customHeight="1" x14ac:dyDescent="0.3">
      <c r="A25" s="26"/>
      <c r="B25" s="208" t="s">
        <v>67</v>
      </c>
      <c r="C25" s="133">
        <v>0</v>
      </c>
    </row>
    <row r="26" spans="1:6" ht="17.100000000000001" customHeight="1" x14ac:dyDescent="0.3">
      <c r="A26" s="26"/>
      <c r="B26" s="209"/>
      <c r="C26" s="129"/>
    </row>
    <row r="27" spans="1:6" ht="17.100000000000001" customHeight="1" x14ac:dyDescent="0.3">
      <c r="A27" s="26"/>
      <c r="B27" s="208" t="s">
        <v>14</v>
      </c>
      <c r="C27" s="133">
        <v>0</v>
      </c>
    </row>
    <row r="28" spans="1:6" ht="17.100000000000001" customHeight="1" x14ac:dyDescent="0.3">
      <c r="A28" s="26"/>
      <c r="B28" s="209"/>
      <c r="C28" s="129"/>
    </row>
    <row r="29" spans="1:6" ht="17.100000000000001" customHeight="1" x14ac:dyDescent="0.3">
      <c r="A29" s="26"/>
      <c r="B29" s="208" t="s">
        <v>9</v>
      </c>
      <c r="C29" s="133">
        <v>0</v>
      </c>
    </row>
    <row r="30" spans="1:6" ht="17.100000000000001" customHeight="1" x14ac:dyDescent="0.3">
      <c r="A30" s="26"/>
      <c r="B30" s="210"/>
      <c r="C30" s="127"/>
    </row>
    <row r="31" spans="1:6" ht="17.100000000000001" customHeight="1" x14ac:dyDescent="0.3">
      <c r="A31" s="26"/>
      <c r="B31" s="126" t="s">
        <v>29</v>
      </c>
      <c r="C31" s="134">
        <f>SUM(C19:C30)</f>
        <v>0</v>
      </c>
    </row>
    <row r="32" spans="1:6" ht="17.100000000000001" customHeight="1" thickBot="1" x14ac:dyDescent="0.35">
      <c r="A32" s="26"/>
      <c r="B32" s="135"/>
      <c r="C32" s="132"/>
    </row>
    <row r="33" spans="1:3" ht="17.100000000000001" customHeight="1" thickBot="1" x14ac:dyDescent="0.35">
      <c r="A33" s="28"/>
      <c r="B33" s="136" t="s">
        <v>28</v>
      </c>
      <c r="C33" s="169">
        <f>C31-C14</f>
        <v>0</v>
      </c>
    </row>
    <row r="34" spans="1:3" x14ac:dyDescent="0.3">
      <c r="C34" s="40"/>
    </row>
    <row r="35" spans="1:3" x14ac:dyDescent="0.3">
      <c r="C35" s="40"/>
    </row>
    <row r="36" spans="1:3" x14ac:dyDescent="0.3">
      <c r="C36" s="40"/>
    </row>
    <row r="37" spans="1:3" x14ac:dyDescent="0.3">
      <c r="C37" s="40"/>
    </row>
    <row r="38" spans="1:3" x14ac:dyDescent="0.3">
      <c r="C38" s="40"/>
    </row>
    <row r="39" spans="1:3" x14ac:dyDescent="0.3">
      <c r="C39" s="40"/>
    </row>
    <row r="40" spans="1:3" x14ac:dyDescent="0.3">
      <c r="C40" s="40"/>
    </row>
    <row r="41" spans="1:3" x14ac:dyDescent="0.3">
      <c r="C41" s="40"/>
    </row>
    <row r="42" spans="1:3" x14ac:dyDescent="0.3">
      <c r="C42" s="40"/>
    </row>
    <row r="43" spans="1:3" x14ac:dyDescent="0.3">
      <c r="C43" s="40"/>
    </row>
    <row r="44" spans="1:3" x14ac:dyDescent="0.3">
      <c r="C44" s="40"/>
    </row>
    <row r="45" spans="1:3" x14ac:dyDescent="0.3">
      <c r="C45" s="40"/>
    </row>
    <row r="46" spans="1:3" x14ac:dyDescent="0.3">
      <c r="C46" s="40"/>
    </row>
    <row r="47" spans="1:3" x14ac:dyDescent="0.3">
      <c r="C47" s="40"/>
    </row>
    <row r="48" spans="1:3" x14ac:dyDescent="0.3">
      <c r="C48" s="40"/>
    </row>
    <row r="49" spans="3:3" x14ac:dyDescent="0.3">
      <c r="C49" s="40"/>
    </row>
    <row r="50" spans="3:3" x14ac:dyDescent="0.3">
      <c r="C50" s="40"/>
    </row>
    <row r="51" spans="3:3" x14ac:dyDescent="0.3">
      <c r="C51" s="40"/>
    </row>
    <row r="52" spans="3:3" x14ac:dyDescent="0.3">
      <c r="C52" s="40"/>
    </row>
    <row r="53" spans="3:3" x14ac:dyDescent="0.3">
      <c r="C53" s="40"/>
    </row>
    <row r="54" spans="3:3" x14ac:dyDescent="0.3">
      <c r="C54" s="40"/>
    </row>
    <row r="55" spans="3:3" x14ac:dyDescent="0.3">
      <c r="C55" s="40"/>
    </row>
    <row r="56" spans="3:3" x14ac:dyDescent="0.3">
      <c r="C56" s="40"/>
    </row>
    <row r="57" spans="3:3" x14ac:dyDescent="0.3">
      <c r="C57" s="40"/>
    </row>
    <row r="58" spans="3:3" x14ac:dyDescent="0.3">
      <c r="C58" s="40"/>
    </row>
  </sheetData>
  <sheetProtection sheet="1" objects="1" scenarios="1"/>
  <mergeCells count="1">
    <mergeCell ref="B1:C1"/>
  </mergeCells>
  <pageMargins left="0.31496062992125984" right="0.31496062992125984" top="0.74803149606299213" bottom="0.74803149606299213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63"/>
  <sheetViews>
    <sheetView showGridLines="0" workbookViewId="0">
      <selection activeCell="E9" sqref="E9"/>
    </sheetView>
  </sheetViews>
  <sheetFormatPr defaultRowHeight="15" x14ac:dyDescent="0.25"/>
  <cols>
    <col min="1" max="1" width="9.140625" style="241"/>
    <col min="2" max="2" width="32" style="241" customWidth="1"/>
    <col min="3" max="3" width="32.7109375" style="241" customWidth="1"/>
    <col min="4" max="4" width="27.140625" style="241" customWidth="1"/>
    <col min="5" max="5" width="24" style="241" customWidth="1"/>
    <col min="6" max="16384" width="9.140625" style="241"/>
  </cols>
  <sheetData>
    <row r="1" spans="1:5" ht="15.75" thickBot="1" x14ac:dyDescent="0.3"/>
    <row r="2" spans="1:5" ht="51.75" customHeight="1" thickBot="1" x14ac:dyDescent="0.3">
      <c r="A2" s="242"/>
      <c r="B2" s="308" t="s">
        <v>293</v>
      </c>
      <c r="C2" s="309"/>
      <c r="D2" s="309"/>
      <c r="E2" s="310"/>
    </row>
    <row r="3" spans="1:5" ht="15.75" x14ac:dyDescent="0.25">
      <c r="B3" s="276" t="s">
        <v>357</v>
      </c>
      <c r="C3" s="264"/>
      <c r="D3" s="264"/>
    </row>
    <row r="4" spans="1:5" ht="16.5" thickBot="1" x14ac:dyDescent="0.3">
      <c r="B4" s="275" t="s">
        <v>372</v>
      </c>
      <c r="C4" s="264"/>
      <c r="D4" s="264"/>
    </row>
    <row r="5" spans="1:5" ht="16.5" thickBot="1" x14ac:dyDescent="0.3">
      <c r="B5" s="319" t="s">
        <v>290</v>
      </c>
      <c r="C5" s="320"/>
    </row>
    <row r="6" spans="1:5" ht="15.75" thickBot="1" x14ac:dyDescent="0.3">
      <c r="B6" s="243" t="s">
        <v>291</v>
      </c>
      <c r="C6" s="244">
        <v>63</v>
      </c>
      <c r="D6" s="245"/>
    </row>
    <row r="7" spans="1:5" ht="15.75" thickBot="1" x14ac:dyDescent="0.3">
      <c r="B7" s="243" t="s">
        <v>292</v>
      </c>
      <c r="C7" s="246">
        <v>77</v>
      </c>
    </row>
    <row r="8" spans="1:5" ht="15.75" thickBot="1" x14ac:dyDescent="0.3">
      <c r="C8" s="247"/>
    </row>
    <row r="9" spans="1:5" ht="45.75" customHeight="1" thickBot="1" x14ac:dyDescent="0.3">
      <c r="B9" s="311" t="s">
        <v>308</v>
      </c>
      <c r="C9" s="312"/>
      <c r="D9" s="248"/>
    </row>
    <row r="10" spans="1:5" ht="15.75" thickBot="1" x14ac:dyDescent="0.3">
      <c r="B10" s="249" t="s">
        <v>294</v>
      </c>
      <c r="C10" s="249" t="s">
        <v>295</v>
      </c>
    </row>
    <row r="11" spans="1:5" ht="15.75" thickBot="1" x14ac:dyDescent="0.3">
      <c r="B11" s="250" t="s">
        <v>296</v>
      </c>
      <c r="C11" s="251">
        <v>3780</v>
      </c>
    </row>
    <row r="12" spans="1:5" ht="15.75" thickBot="1" x14ac:dyDescent="0.3">
      <c r="B12" s="250">
        <v>100</v>
      </c>
      <c r="C12" s="251">
        <v>6300</v>
      </c>
    </row>
    <row r="13" spans="1:5" ht="15.75" thickBot="1" x14ac:dyDescent="0.3">
      <c r="B13" s="250">
        <v>200</v>
      </c>
      <c r="C13" s="251">
        <v>12600</v>
      </c>
    </row>
    <row r="14" spans="1:5" ht="15.75" thickBot="1" x14ac:dyDescent="0.3">
      <c r="B14" s="250">
        <v>400</v>
      </c>
      <c r="C14" s="252">
        <v>25200</v>
      </c>
    </row>
    <row r="15" spans="1:5" ht="15.75" thickBot="1" x14ac:dyDescent="0.3">
      <c r="B15" s="250">
        <v>600</v>
      </c>
      <c r="C15" s="252">
        <v>37800</v>
      </c>
    </row>
    <row r="16" spans="1:5" x14ac:dyDescent="0.25">
      <c r="C16" s="242"/>
    </row>
    <row r="17" spans="2:7" x14ac:dyDescent="0.25">
      <c r="B17" s="253" t="s">
        <v>285</v>
      </c>
      <c r="C17" s="253"/>
      <c r="D17" s="253"/>
      <c r="E17" s="253"/>
      <c r="F17" s="253"/>
      <c r="G17" s="253"/>
    </row>
    <row r="18" spans="2:7" ht="15.75" thickBot="1" x14ac:dyDescent="0.3"/>
    <row r="19" spans="2:7" ht="15.75" thickBot="1" x14ac:dyDescent="0.3">
      <c r="B19" s="317" t="s">
        <v>286</v>
      </c>
      <c r="C19" s="318"/>
    </row>
    <row r="20" spans="2:7" x14ac:dyDescent="0.25">
      <c r="B20" s="254" t="s">
        <v>287</v>
      </c>
      <c r="C20" s="255" t="s">
        <v>288</v>
      </c>
    </row>
    <row r="21" spans="2:7" x14ac:dyDescent="0.25">
      <c r="B21" s="256">
        <v>1</v>
      </c>
      <c r="C21" s="257">
        <v>4620</v>
      </c>
    </row>
    <row r="22" spans="2:7" x14ac:dyDescent="0.25">
      <c r="B22" s="256">
        <v>2</v>
      </c>
      <c r="C22" s="257">
        <v>4774</v>
      </c>
    </row>
    <row r="23" spans="2:7" x14ac:dyDescent="0.25">
      <c r="B23" s="256">
        <v>3</v>
      </c>
      <c r="C23" s="257">
        <v>7392</v>
      </c>
    </row>
    <row r="24" spans="2:7" x14ac:dyDescent="0.25">
      <c r="B24" s="256">
        <v>4</v>
      </c>
      <c r="C24" s="257">
        <v>10010</v>
      </c>
    </row>
    <row r="25" spans="2:7" x14ac:dyDescent="0.25">
      <c r="B25" s="256">
        <v>5</v>
      </c>
      <c r="C25" s="258">
        <v>12628</v>
      </c>
    </row>
    <row r="26" spans="2:7" x14ac:dyDescent="0.25">
      <c r="B26" s="256">
        <v>6</v>
      </c>
      <c r="C26" s="258">
        <v>15169</v>
      </c>
    </row>
    <row r="27" spans="2:7" x14ac:dyDescent="0.25">
      <c r="B27" s="256">
        <v>7</v>
      </c>
      <c r="C27" s="257">
        <v>17556</v>
      </c>
    </row>
    <row r="28" spans="2:7" x14ac:dyDescent="0.25">
      <c r="B28" s="256">
        <v>8</v>
      </c>
      <c r="C28" s="257">
        <v>19866</v>
      </c>
    </row>
    <row r="29" spans="2:7" x14ac:dyDescent="0.25">
      <c r="B29" s="256">
        <v>9</v>
      </c>
      <c r="C29" s="257">
        <v>20944</v>
      </c>
    </row>
    <row r="30" spans="2:7" x14ac:dyDescent="0.25">
      <c r="B30" s="256">
        <v>10</v>
      </c>
      <c r="C30" s="257">
        <v>23485</v>
      </c>
    </row>
    <row r="31" spans="2:7" x14ac:dyDescent="0.25">
      <c r="B31" s="256">
        <v>11</v>
      </c>
      <c r="C31" s="257">
        <v>26026</v>
      </c>
    </row>
    <row r="32" spans="2:7" x14ac:dyDescent="0.25">
      <c r="B32" s="256">
        <v>12</v>
      </c>
      <c r="C32" s="257">
        <v>28567</v>
      </c>
    </row>
    <row r="33" spans="2:4" x14ac:dyDescent="0.25">
      <c r="B33" s="256">
        <v>13</v>
      </c>
      <c r="C33" s="257">
        <v>31108</v>
      </c>
    </row>
    <row r="34" spans="2:4" x14ac:dyDescent="0.25">
      <c r="B34" s="256">
        <v>14</v>
      </c>
      <c r="C34" s="257">
        <v>33649</v>
      </c>
    </row>
    <row r="35" spans="2:4" x14ac:dyDescent="0.25">
      <c r="B35" s="256">
        <v>15</v>
      </c>
      <c r="C35" s="257">
        <v>36190</v>
      </c>
    </row>
    <row r="36" spans="2:4" ht="15.75" thickBot="1" x14ac:dyDescent="0.3">
      <c r="B36" s="259">
        <v>16</v>
      </c>
      <c r="C36" s="260">
        <v>38731</v>
      </c>
    </row>
    <row r="38" spans="2:4" ht="15.75" thickBot="1" x14ac:dyDescent="0.3"/>
    <row r="39" spans="2:4" ht="16.5" thickBot="1" x14ac:dyDescent="0.3">
      <c r="B39" s="323" t="s">
        <v>284</v>
      </c>
      <c r="C39" s="324"/>
      <c r="D39" s="325"/>
    </row>
    <row r="40" spans="2:4" x14ac:dyDescent="0.25">
      <c r="B40" s="241" t="s">
        <v>289</v>
      </c>
    </row>
    <row r="41" spans="2:4" ht="15.75" thickBot="1" x14ac:dyDescent="0.3">
      <c r="B41" s="322" t="s">
        <v>313</v>
      </c>
      <c r="C41" s="322"/>
      <c r="D41" s="322"/>
    </row>
    <row r="42" spans="2:4" ht="15.75" thickBot="1" x14ac:dyDescent="0.3">
      <c r="B42" s="321" t="s">
        <v>297</v>
      </c>
      <c r="C42" s="321"/>
      <c r="D42" s="249"/>
    </row>
    <row r="43" spans="2:4" ht="15.75" thickBot="1" x14ac:dyDescent="0.3">
      <c r="B43" s="261" t="s">
        <v>298</v>
      </c>
      <c r="C43" s="261" t="s">
        <v>299</v>
      </c>
      <c r="D43" s="261" t="s">
        <v>300</v>
      </c>
    </row>
    <row r="44" spans="2:4" ht="15.75" thickBot="1" x14ac:dyDescent="0.3">
      <c r="B44" s="261" t="s">
        <v>301</v>
      </c>
      <c r="C44" s="261"/>
      <c r="D44" s="261">
        <v>2</v>
      </c>
    </row>
    <row r="45" spans="2:4" ht="15.75" thickBot="1" x14ac:dyDescent="0.3">
      <c r="B45" s="261">
        <v>301</v>
      </c>
      <c r="C45" s="261">
        <v>600</v>
      </c>
      <c r="D45" s="261">
        <v>5</v>
      </c>
    </row>
    <row r="46" spans="2:4" ht="15.75" thickBot="1" x14ac:dyDescent="0.3">
      <c r="B46" s="261" t="s">
        <v>302</v>
      </c>
      <c r="C46" s="261"/>
      <c r="D46" s="261">
        <v>10</v>
      </c>
    </row>
    <row r="47" spans="2:4" ht="15.75" thickBot="1" x14ac:dyDescent="0.3">
      <c r="B47" s="261" t="s">
        <v>314</v>
      </c>
      <c r="C47" s="261"/>
      <c r="D47" s="261">
        <v>10</v>
      </c>
    </row>
    <row r="49" spans="2:5" ht="15.75" thickBot="1" x14ac:dyDescent="0.3"/>
    <row r="50" spans="2:5" ht="16.5" thickBot="1" x14ac:dyDescent="0.3">
      <c r="B50" s="307" t="s">
        <v>307</v>
      </c>
      <c r="C50" s="307"/>
      <c r="D50" s="307"/>
      <c r="E50" s="307"/>
    </row>
    <row r="51" spans="2:5" ht="15.75" thickBot="1" x14ac:dyDescent="0.3">
      <c r="B51" s="261" t="s">
        <v>303</v>
      </c>
      <c r="C51" s="261" t="s">
        <v>304</v>
      </c>
      <c r="D51" s="261" t="s">
        <v>305</v>
      </c>
      <c r="E51" s="261" t="s">
        <v>306</v>
      </c>
    </row>
    <row r="52" spans="2:5" ht="15.75" thickBot="1" x14ac:dyDescent="0.3">
      <c r="B52" s="250">
        <v>60</v>
      </c>
      <c r="C52" s="251">
        <v>6610</v>
      </c>
      <c r="D52" s="251">
        <v>6610</v>
      </c>
      <c r="E52" s="251">
        <f>C52+D52</f>
        <v>13220</v>
      </c>
    </row>
    <row r="53" spans="2:5" ht="15.75" thickBot="1" x14ac:dyDescent="0.3">
      <c r="B53" s="250">
        <v>100</v>
      </c>
      <c r="C53" s="251">
        <v>7350</v>
      </c>
      <c r="D53" s="251">
        <v>7350</v>
      </c>
      <c r="E53" s="251">
        <f t="shared" ref="E53:E57" si="0">C53+D53</f>
        <v>14700</v>
      </c>
    </row>
    <row r="54" spans="2:5" ht="15.75" thickBot="1" x14ac:dyDescent="0.3">
      <c r="B54" s="250">
        <v>200</v>
      </c>
      <c r="C54" s="251">
        <v>9200</v>
      </c>
      <c r="D54" s="251">
        <v>9200</v>
      </c>
      <c r="E54" s="251">
        <f t="shared" si="0"/>
        <v>18400</v>
      </c>
    </row>
    <row r="55" spans="2:5" ht="15.75" thickBot="1" x14ac:dyDescent="0.3">
      <c r="B55" s="250">
        <v>300</v>
      </c>
      <c r="C55" s="251">
        <v>11050</v>
      </c>
      <c r="D55" s="251">
        <v>11050</v>
      </c>
      <c r="E55" s="251">
        <f t="shared" si="0"/>
        <v>22100</v>
      </c>
    </row>
    <row r="56" spans="2:5" ht="15.75" thickBot="1" x14ac:dyDescent="0.3">
      <c r="B56" s="250">
        <v>400</v>
      </c>
      <c r="C56" s="251">
        <v>12900</v>
      </c>
      <c r="D56" s="251">
        <v>12900</v>
      </c>
      <c r="E56" s="251">
        <f t="shared" si="0"/>
        <v>25800</v>
      </c>
    </row>
    <row r="57" spans="2:5" ht="15.75" thickBot="1" x14ac:dyDescent="0.3">
      <c r="B57" s="250">
        <v>500</v>
      </c>
      <c r="C57" s="251">
        <v>14750</v>
      </c>
      <c r="D57" s="251">
        <v>14750</v>
      </c>
      <c r="E57" s="251">
        <f t="shared" si="0"/>
        <v>29500</v>
      </c>
    </row>
    <row r="59" spans="2:5" ht="15.75" thickBot="1" x14ac:dyDescent="0.3"/>
    <row r="60" spans="2:5" ht="15.75" x14ac:dyDescent="0.25">
      <c r="B60" s="313" t="s">
        <v>310</v>
      </c>
      <c r="C60" s="314"/>
    </row>
    <row r="61" spans="2:5" ht="16.5" thickBot="1" x14ac:dyDescent="0.3">
      <c r="B61" s="315" t="s">
        <v>309</v>
      </c>
      <c r="C61" s="316"/>
    </row>
    <row r="62" spans="2:5" ht="15.75" thickBot="1" x14ac:dyDescent="0.3">
      <c r="B62" s="262" t="s">
        <v>291</v>
      </c>
      <c r="C62" s="263">
        <v>25</v>
      </c>
    </row>
    <row r="63" spans="2:5" ht="15.75" thickBot="1" x14ac:dyDescent="0.3">
      <c r="B63" s="262" t="s">
        <v>292</v>
      </c>
      <c r="C63" s="263">
        <v>100</v>
      </c>
    </row>
  </sheetData>
  <mergeCells count="10">
    <mergeCell ref="B50:E50"/>
    <mergeCell ref="B2:E2"/>
    <mergeCell ref="B9:C9"/>
    <mergeCell ref="B60:C60"/>
    <mergeCell ref="B61:C61"/>
    <mergeCell ref="B19:C19"/>
    <mergeCell ref="B5:C5"/>
    <mergeCell ref="B42:C42"/>
    <mergeCell ref="B41:D41"/>
    <mergeCell ref="B39:D3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4122E-A164-47EC-B019-70A3531818AC}">
  <sheetPr codeName="Sheet7">
    <pageSetUpPr fitToPage="1"/>
  </sheetPr>
  <dimension ref="A1:O187"/>
  <sheetViews>
    <sheetView zoomScale="90" zoomScaleNormal="90" workbookViewId="0">
      <selection activeCell="F7" sqref="F1:F1048576"/>
    </sheetView>
  </sheetViews>
  <sheetFormatPr defaultRowHeight="18.75" x14ac:dyDescent="0.3"/>
  <cols>
    <col min="1" max="1" width="2.85546875" style="33" customWidth="1"/>
    <col min="2" max="2" width="5" style="33" customWidth="1"/>
    <col min="3" max="3" width="69.7109375" style="33" bestFit="1" customWidth="1"/>
    <col min="4" max="4" width="13.42578125" style="33" customWidth="1"/>
    <col min="5" max="5" width="13.140625" style="33" customWidth="1"/>
    <col min="6" max="6" width="15.7109375" style="34" bestFit="1" customWidth="1"/>
    <col min="7" max="7" width="20.7109375" style="33" bestFit="1" customWidth="1"/>
    <col min="8" max="8" width="9.140625" style="33"/>
    <col min="9" max="9" width="18.28515625" style="33" bestFit="1" customWidth="1"/>
    <col min="10" max="10" width="24.140625" style="33" bestFit="1" customWidth="1"/>
    <col min="11" max="11" width="29.140625" style="33" bestFit="1" customWidth="1"/>
    <col min="12" max="16384" width="9.140625" style="33"/>
  </cols>
  <sheetData>
    <row r="1" spans="1:15" ht="19.5" thickBot="1" x14ac:dyDescent="0.35"/>
    <row r="2" spans="1:15" ht="46.5" customHeight="1" thickBot="1" x14ac:dyDescent="0.35">
      <c r="A2" s="25"/>
      <c r="B2" s="302" t="s">
        <v>358</v>
      </c>
      <c r="C2" s="303"/>
      <c r="D2" s="303"/>
      <c r="E2" s="303"/>
      <c r="F2" s="304"/>
      <c r="G2" s="32"/>
      <c r="H2" s="326" t="s">
        <v>362</v>
      </c>
      <c r="I2" s="326"/>
      <c r="J2" s="326"/>
      <c r="K2" s="326"/>
      <c r="L2" s="326"/>
      <c r="M2" s="326"/>
      <c r="N2" s="326"/>
      <c r="O2" s="326"/>
    </row>
    <row r="3" spans="1:15" ht="20.25" x14ac:dyDescent="0.3">
      <c r="A3" s="25"/>
      <c r="B3" s="298" t="s">
        <v>82</v>
      </c>
      <c r="C3" s="299"/>
      <c r="D3" s="140" t="str">
        <f>'1. Instructions'!F12</f>
        <v>21/22</v>
      </c>
      <c r="E3" s="140"/>
      <c r="F3" s="141"/>
      <c r="G3" s="7"/>
      <c r="H3" s="326"/>
      <c r="I3" s="326"/>
      <c r="J3" s="326"/>
      <c r="K3" s="326"/>
      <c r="L3" s="326"/>
      <c r="M3" s="326"/>
      <c r="N3" s="326"/>
      <c r="O3" s="326"/>
    </row>
    <row r="4" spans="1:15" ht="21" customHeight="1" thickBot="1" x14ac:dyDescent="0.35">
      <c r="A4" s="25"/>
      <c r="B4" s="300" t="str">
        <f>'1. Instructions'!F8</f>
        <v>Scoil</v>
      </c>
      <c r="C4" s="301"/>
      <c r="D4" s="158"/>
      <c r="E4" s="142" t="str">
        <f>'1. Instructions'!F10</f>
        <v>12345G</v>
      </c>
      <c r="F4" s="143"/>
      <c r="G4" s="6"/>
    </row>
    <row r="5" spans="1:15" ht="19.5" thickBot="1" x14ac:dyDescent="0.35">
      <c r="A5" s="26"/>
      <c r="B5" s="8"/>
      <c r="C5" s="53" t="s">
        <v>0</v>
      </c>
      <c r="D5" s="51"/>
      <c r="E5" s="51"/>
      <c r="F5" s="52" t="s">
        <v>246</v>
      </c>
      <c r="I5" s="271" t="s">
        <v>361</v>
      </c>
      <c r="J5" s="271" t="s">
        <v>363</v>
      </c>
      <c r="K5" s="271" t="s">
        <v>364</v>
      </c>
    </row>
    <row r="6" spans="1:15" ht="19.5" thickBot="1" x14ac:dyDescent="0.35">
      <c r="A6" s="26"/>
      <c r="B6" s="9"/>
      <c r="C6" s="55" t="s">
        <v>247</v>
      </c>
      <c r="D6" s="11"/>
      <c r="E6" s="11"/>
      <c r="F6" s="12"/>
      <c r="I6" s="271">
        <v>1</v>
      </c>
      <c r="J6" s="272">
        <v>12660</v>
      </c>
      <c r="K6" s="273">
        <v>6510</v>
      </c>
    </row>
    <row r="7" spans="1:15" x14ac:dyDescent="0.3">
      <c r="A7" s="26"/>
      <c r="B7" s="43">
        <v>3010</v>
      </c>
      <c r="C7" s="44" t="s">
        <v>121</v>
      </c>
      <c r="D7" s="45"/>
      <c r="E7" s="46"/>
      <c r="F7" s="200">
        <f>'3. Income &amp; Expenditure Budget'!F7</f>
        <v>0</v>
      </c>
      <c r="I7" s="271">
        <v>2</v>
      </c>
      <c r="J7" s="272">
        <v>13082</v>
      </c>
      <c r="K7" s="273">
        <v>6727</v>
      </c>
    </row>
    <row r="8" spans="1:15" x14ac:dyDescent="0.3">
      <c r="A8" s="26"/>
      <c r="B8" s="47">
        <v>3020</v>
      </c>
      <c r="C8" s="44" t="s">
        <v>63</v>
      </c>
      <c r="D8" s="45"/>
      <c r="E8" s="46"/>
      <c r="F8" s="200">
        <f>'3. Income &amp; Expenditure Budget'!F8</f>
        <v>0</v>
      </c>
      <c r="I8" s="271">
        <v>3</v>
      </c>
      <c r="J8" s="272">
        <v>20256</v>
      </c>
      <c r="K8" s="273">
        <v>10416</v>
      </c>
    </row>
    <row r="9" spans="1:15" x14ac:dyDescent="0.3">
      <c r="A9" s="26"/>
      <c r="B9" s="47">
        <v>3050</v>
      </c>
      <c r="C9" s="44" t="s">
        <v>122</v>
      </c>
      <c r="D9" s="48"/>
      <c r="E9" s="49"/>
      <c r="F9" s="200">
        <f>'3. Income &amp; Expenditure Budget'!F9</f>
        <v>0</v>
      </c>
      <c r="I9" s="271">
        <v>4</v>
      </c>
      <c r="J9" s="272">
        <v>27430</v>
      </c>
      <c r="K9" s="273">
        <v>14105</v>
      </c>
    </row>
    <row r="10" spans="1:15" x14ac:dyDescent="0.3">
      <c r="A10" s="26"/>
      <c r="B10" s="47">
        <v>3140</v>
      </c>
      <c r="C10" s="44" t="s">
        <v>123</v>
      </c>
      <c r="D10" s="45"/>
      <c r="E10" s="46"/>
      <c r="F10" s="200">
        <f>'3. Income &amp; Expenditure Budget'!F10</f>
        <v>0</v>
      </c>
      <c r="I10" s="271">
        <v>5</v>
      </c>
      <c r="J10" s="272">
        <v>34604</v>
      </c>
      <c r="K10" s="273">
        <v>17794</v>
      </c>
    </row>
    <row r="11" spans="1:15" x14ac:dyDescent="0.3">
      <c r="A11" s="26"/>
      <c r="B11" s="47">
        <v>3150</v>
      </c>
      <c r="C11" s="44" t="s">
        <v>335</v>
      </c>
      <c r="D11" s="48"/>
      <c r="E11" s="49"/>
      <c r="F11" s="200">
        <f>'3. Income &amp; Expenditure Budget'!F11</f>
        <v>0</v>
      </c>
      <c r="I11" s="271">
        <v>6</v>
      </c>
      <c r="J11" s="272">
        <v>41567</v>
      </c>
      <c r="K11" s="273">
        <v>21374.5</v>
      </c>
    </row>
    <row r="12" spans="1:15" x14ac:dyDescent="0.3">
      <c r="A12" s="26"/>
      <c r="B12" s="43">
        <v>3160</v>
      </c>
      <c r="C12" s="44" t="s">
        <v>336</v>
      </c>
      <c r="D12" s="45"/>
      <c r="E12" s="46"/>
      <c r="F12" s="200">
        <f>'3. Income &amp; Expenditure Budget'!F12</f>
        <v>0</v>
      </c>
      <c r="I12" s="271">
        <v>7</v>
      </c>
      <c r="J12" s="272">
        <v>48108</v>
      </c>
      <c r="K12" s="273">
        <v>24738</v>
      </c>
    </row>
    <row r="13" spans="1:15" x14ac:dyDescent="0.3">
      <c r="A13" s="26"/>
      <c r="B13" s="43">
        <v>3170</v>
      </c>
      <c r="C13" s="44" t="s">
        <v>273</v>
      </c>
      <c r="D13" s="45"/>
      <c r="E13" s="46"/>
      <c r="F13" s="200">
        <f>'3. Income &amp; Expenditure Budget'!F13</f>
        <v>0</v>
      </c>
      <c r="I13" s="271">
        <v>8</v>
      </c>
      <c r="J13" s="272">
        <v>54438</v>
      </c>
      <c r="K13" s="273">
        <v>27993</v>
      </c>
    </row>
    <row r="14" spans="1:15" x14ac:dyDescent="0.3">
      <c r="A14" s="26"/>
      <c r="B14" s="43">
        <v>3190</v>
      </c>
      <c r="C14" s="44" t="s">
        <v>124</v>
      </c>
      <c r="D14" s="45"/>
      <c r="E14" s="46"/>
      <c r="F14" s="200">
        <f>'3. Income &amp; Expenditure Budget'!F14</f>
        <v>0</v>
      </c>
      <c r="I14" s="271">
        <v>9</v>
      </c>
      <c r="J14" s="272">
        <v>57392</v>
      </c>
      <c r="K14" s="273">
        <v>29512</v>
      </c>
    </row>
    <row r="15" spans="1:15" x14ac:dyDescent="0.3">
      <c r="A15" s="26"/>
      <c r="B15" s="43">
        <v>3200</v>
      </c>
      <c r="C15" s="44" t="s">
        <v>125</v>
      </c>
      <c r="D15" s="45"/>
      <c r="E15" s="46"/>
      <c r="F15" s="200">
        <f>'3. Income &amp; Expenditure Budget'!F15</f>
        <v>0</v>
      </c>
      <c r="I15" s="271">
        <v>10</v>
      </c>
      <c r="J15" s="272">
        <v>64355</v>
      </c>
      <c r="K15" s="273">
        <v>33092.5</v>
      </c>
    </row>
    <row r="16" spans="1:15" x14ac:dyDescent="0.3">
      <c r="A16" s="26"/>
      <c r="B16" s="43">
        <v>3210</v>
      </c>
      <c r="C16" s="44" t="s">
        <v>270</v>
      </c>
      <c r="D16" s="45"/>
      <c r="E16" s="46"/>
      <c r="F16" s="200">
        <f>'3. Income &amp; Expenditure Budget'!F16</f>
        <v>0</v>
      </c>
      <c r="I16" s="271">
        <v>11</v>
      </c>
      <c r="J16" s="272">
        <v>71318</v>
      </c>
      <c r="K16" s="273">
        <v>36673</v>
      </c>
    </row>
    <row r="17" spans="1:11" x14ac:dyDescent="0.3">
      <c r="A17" s="26"/>
      <c r="B17" s="43">
        <v>3230</v>
      </c>
      <c r="C17" s="44" t="s">
        <v>325</v>
      </c>
      <c r="D17" s="45"/>
      <c r="E17" s="46"/>
      <c r="F17" s="200">
        <f>'3. Income &amp; Expenditure Budget'!F17</f>
        <v>0</v>
      </c>
      <c r="I17" s="271">
        <v>12</v>
      </c>
      <c r="J17" s="272">
        <v>78281</v>
      </c>
      <c r="K17" s="273">
        <v>40253.5</v>
      </c>
    </row>
    <row r="18" spans="1:11" x14ac:dyDescent="0.3">
      <c r="A18" s="26"/>
      <c r="B18" s="43">
        <v>3260</v>
      </c>
      <c r="C18" s="44" t="s">
        <v>267</v>
      </c>
      <c r="D18" s="45"/>
      <c r="E18" s="46"/>
      <c r="F18" s="200">
        <f>'3. Income &amp; Expenditure Budget'!F18</f>
        <v>0</v>
      </c>
      <c r="I18" s="271">
        <v>13</v>
      </c>
      <c r="J18" s="272">
        <v>85244</v>
      </c>
      <c r="K18" s="273">
        <v>43834</v>
      </c>
    </row>
    <row r="19" spans="1:11" x14ac:dyDescent="0.3">
      <c r="A19" s="26"/>
      <c r="B19" s="43">
        <v>3275</v>
      </c>
      <c r="C19" s="44" t="s">
        <v>126</v>
      </c>
      <c r="D19" s="48"/>
      <c r="E19" s="49"/>
      <c r="F19" s="200">
        <f>'3. Income &amp; Expenditure Budget'!F19</f>
        <v>5500</v>
      </c>
      <c r="I19" s="271">
        <v>14</v>
      </c>
      <c r="J19" s="272">
        <v>92207</v>
      </c>
      <c r="K19" s="273">
        <v>47414.5</v>
      </c>
    </row>
    <row r="20" spans="1:11" x14ac:dyDescent="0.3">
      <c r="A20" s="26"/>
      <c r="B20" s="43">
        <v>3276</v>
      </c>
      <c r="C20" s="44" t="s">
        <v>326</v>
      </c>
      <c r="D20" s="48"/>
      <c r="E20" s="49"/>
      <c r="F20" s="200">
        <f>'3. Income &amp; Expenditure Budget'!F20</f>
        <v>0</v>
      </c>
      <c r="I20" s="271">
        <v>15</v>
      </c>
      <c r="J20" s="272">
        <v>99170</v>
      </c>
      <c r="K20" s="273">
        <v>50995</v>
      </c>
    </row>
    <row r="21" spans="1:11" x14ac:dyDescent="0.3">
      <c r="A21" s="26"/>
      <c r="B21" s="43">
        <v>3277</v>
      </c>
      <c r="C21" s="44" t="s">
        <v>311</v>
      </c>
      <c r="D21" s="48"/>
      <c r="E21" s="49"/>
      <c r="F21" s="200">
        <f>'3. Income &amp; Expenditure Budget'!F21</f>
        <v>0</v>
      </c>
      <c r="I21" s="271">
        <v>16</v>
      </c>
      <c r="J21" s="272">
        <v>105500</v>
      </c>
      <c r="K21" s="273">
        <v>54250</v>
      </c>
    </row>
    <row r="22" spans="1:11" x14ac:dyDescent="0.3">
      <c r="A22" s="26"/>
      <c r="B22" s="43">
        <v>3280</v>
      </c>
      <c r="C22" s="44" t="s">
        <v>312</v>
      </c>
      <c r="D22" s="45"/>
      <c r="E22" s="46"/>
      <c r="F22" s="200">
        <f>'3. Income &amp; Expenditure Budget'!F22</f>
        <v>0</v>
      </c>
    </row>
    <row r="23" spans="1:11" x14ac:dyDescent="0.3">
      <c r="A23" s="26"/>
      <c r="B23" s="43">
        <v>3281</v>
      </c>
      <c r="C23" s="44" t="s">
        <v>327</v>
      </c>
      <c r="D23" s="45"/>
      <c r="E23" s="46"/>
      <c r="F23" s="200">
        <f>'3. Income &amp; Expenditure Budget'!F23</f>
        <v>0</v>
      </c>
    </row>
    <row r="24" spans="1:11" x14ac:dyDescent="0.3">
      <c r="A24" s="26"/>
      <c r="B24" s="43">
        <v>3283</v>
      </c>
      <c r="C24" s="44" t="s">
        <v>328</v>
      </c>
      <c r="D24" s="45"/>
      <c r="E24" s="46"/>
      <c r="F24" s="200">
        <f>'3. Income &amp; Expenditure Budget'!F24</f>
        <v>0</v>
      </c>
    </row>
    <row r="25" spans="1:11" x14ac:dyDescent="0.3">
      <c r="A25" s="26"/>
      <c r="B25" s="214">
        <v>3284</v>
      </c>
      <c r="C25" s="44" t="s">
        <v>316</v>
      </c>
      <c r="D25" s="215"/>
      <c r="E25" s="216"/>
      <c r="F25" s="200">
        <f>'3. Income &amp; Expenditure Budget'!F25</f>
        <v>0</v>
      </c>
    </row>
    <row r="26" spans="1:11" x14ac:dyDescent="0.3">
      <c r="A26" s="26"/>
      <c r="B26" s="43">
        <v>3285</v>
      </c>
      <c r="C26" s="44" t="s">
        <v>317</v>
      </c>
      <c r="D26" s="45"/>
      <c r="E26" s="46"/>
      <c r="F26" s="200">
        <f>'3. Income &amp; Expenditure Budget'!F26</f>
        <v>0</v>
      </c>
    </row>
    <row r="27" spans="1:11" x14ac:dyDescent="0.3">
      <c r="A27" s="26"/>
      <c r="B27" s="43">
        <v>3286</v>
      </c>
      <c r="C27" s="44" t="s">
        <v>318</v>
      </c>
      <c r="D27" s="48"/>
      <c r="E27" s="49"/>
      <c r="F27" s="200">
        <f>'3. Income &amp; Expenditure Budget'!F27</f>
        <v>0</v>
      </c>
    </row>
    <row r="28" spans="1:11" x14ac:dyDescent="0.3">
      <c r="A28" s="26"/>
      <c r="B28" s="43">
        <v>3287</v>
      </c>
      <c r="C28" s="44" t="s">
        <v>319</v>
      </c>
      <c r="D28" s="48"/>
      <c r="E28" s="49"/>
      <c r="F28" s="200">
        <f>'3. Income &amp; Expenditure Budget'!F28</f>
        <v>0</v>
      </c>
    </row>
    <row r="29" spans="1:11" x14ac:dyDescent="0.3">
      <c r="A29" s="26"/>
      <c r="B29" s="43">
        <v>3290</v>
      </c>
      <c r="C29" s="44" t="s">
        <v>127</v>
      </c>
      <c r="D29" s="48"/>
      <c r="E29" s="49"/>
      <c r="F29" s="200">
        <f>'3. Income &amp; Expenditure Budget'!F29</f>
        <v>0</v>
      </c>
    </row>
    <row r="30" spans="1:11" x14ac:dyDescent="0.3">
      <c r="A30" s="26"/>
      <c r="B30" s="43">
        <v>3291</v>
      </c>
      <c r="C30" s="44" t="s">
        <v>128</v>
      </c>
      <c r="D30" s="48"/>
      <c r="E30" s="49"/>
      <c r="F30" s="200">
        <f>'3. Income &amp; Expenditure Budget'!F30</f>
        <v>0</v>
      </c>
    </row>
    <row r="31" spans="1:11" x14ac:dyDescent="0.3">
      <c r="A31" s="26"/>
      <c r="B31" s="43">
        <v>3292</v>
      </c>
      <c r="C31" s="44" t="s">
        <v>44</v>
      </c>
      <c r="D31" s="48"/>
      <c r="E31" s="49"/>
      <c r="F31" s="200">
        <f>'3. Income &amp; Expenditure Budget'!F31</f>
        <v>140</v>
      </c>
    </row>
    <row r="32" spans="1:11" x14ac:dyDescent="0.3">
      <c r="A32" s="26"/>
      <c r="B32" s="43">
        <v>3293</v>
      </c>
      <c r="C32" s="44" t="s">
        <v>129</v>
      </c>
      <c r="D32" s="48"/>
      <c r="E32" s="49"/>
      <c r="F32" s="200">
        <f>'3. Income &amp; Expenditure Budget'!F32</f>
        <v>0</v>
      </c>
    </row>
    <row r="33" spans="1:6" ht="19.5" thickBot="1" x14ac:dyDescent="0.35">
      <c r="A33" s="26"/>
      <c r="B33" s="230">
        <v>3294</v>
      </c>
      <c r="C33" s="231" t="s">
        <v>33</v>
      </c>
      <c r="D33" s="232"/>
      <c r="E33" s="233"/>
      <c r="F33" s="235">
        <f>'3. Income &amp; Expenditure Budget'!F33</f>
        <v>0</v>
      </c>
    </row>
    <row r="34" spans="1:6" x14ac:dyDescent="0.3">
      <c r="A34" s="26"/>
      <c r="B34" s="43">
        <v>3295</v>
      </c>
      <c r="C34" s="44" t="s">
        <v>130</v>
      </c>
      <c r="D34" s="45"/>
      <c r="E34" s="46"/>
      <c r="F34" s="229">
        <f>'3. Income &amp; Expenditure Budget'!F36</f>
        <v>0</v>
      </c>
    </row>
    <row r="35" spans="1:6" x14ac:dyDescent="0.3">
      <c r="A35" s="26"/>
      <c r="B35" s="43">
        <v>3296</v>
      </c>
      <c r="C35" s="44" t="s">
        <v>131</v>
      </c>
      <c r="D35" s="45"/>
      <c r="E35" s="46"/>
      <c r="F35" s="229">
        <f>'3. Income &amp; Expenditure Budget'!F37</f>
        <v>0</v>
      </c>
    </row>
    <row r="36" spans="1:6" x14ac:dyDescent="0.3">
      <c r="A36" s="26"/>
      <c r="B36" s="43">
        <v>3297</v>
      </c>
      <c r="C36" s="44" t="s">
        <v>132</v>
      </c>
      <c r="D36" s="45"/>
      <c r="E36" s="46"/>
      <c r="F36" s="229">
        <f>'3. Income &amp; Expenditure Budget'!F38</f>
        <v>0</v>
      </c>
    </row>
    <row r="37" spans="1:6" x14ac:dyDescent="0.3">
      <c r="A37" s="26"/>
      <c r="B37" s="43">
        <v>3298</v>
      </c>
      <c r="C37" s="44" t="s">
        <v>49</v>
      </c>
      <c r="D37" s="45"/>
      <c r="E37" s="46"/>
      <c r="F37" s="229">
        <f>'3. Income &amp; Expenditure Budget'!F39</f>
        <v>0</v>
      </c>
    </row>
    <row r="38" spans="1:6" ht="19.5" thickBot="1" x14ac:dyDescent="0.35">
      <c r="A38" s="26"/>
      <c r="B38" s="230">
        <v>3299</v>
      </c>
      <c r="C38" s="231" t="s">
        <v>133</v>
      </c>
      <c r="D38" s="236"/>
      <c r="E38" s="237"/>
      <c r="F38" s="238">
        <f>'3. Income &amp; Expenditure Budget'!F40</f>
        <v>0</v>
      </c>
    </row>
    <row r="39" spans="1:6" x14ac:dyDescent="0.3">
      <c r="A39" s="26"/>
      <c r="B39" s="43">
        <v>3300</v>
      </c>
      <c r="C39" s="44" t="s">
        <v>134</v>
      </c>
      <c r="D39" s="45"/>
      <c r="E39" s="46"/>
      <c r="F39" s="229">
        <f>'3. Income &amp; Expenditure Budget'!F43</f>
        <v>0</v>
      </c>
    </row>
    <row r="40" spans="1:6" x14ac:dyDescent="0.3">
      <c r="A40" s="26"/>
      <c r="B40" s="43">
        <v>3310</v>
      </c>
      <c r="C40" s="44" t="s">
        <v>135</v>
      </c>
      <c r="D40" s="45"/>
      <c r="E40" s="46"/>
      <c r="F40" s="229">
        <f>'3. Income &amp; Expenditure Budget'!F44</f>
        <v>0</v>
      </c>
    </row>
    <row r="41" spans="1:6" x14ac:dyDescent="0.3">
      <c r="A41" s="26"/>
      <c r="B41" s="43">
        <v>3330</v>
      </c>
      <c r="C41" s="44" t="s">
        <v>136</v>
      </c>
      <c r="D41" s="45"/>
      <c r="E41" s="46"/>
      <c r="F41" s="229">
        <f>'3. Income &amp; Expenditure Budget'!F45</f>
        <v>0</v>
      </c>
    </row>
    <row r="42" spans="1:6" x14ac:dyDescent="0.3">
      <c r="A42" s="26"/>
      <c r="B42" s="43">
        <v>3335</v>
      </c>
      <c r="C42" s="44" t="s">
        <v>137</v>
      </c>
      <c r="D42" s="45"/>
      <c r="E42" s="46"/>
      <c r="F42" s="229">
        <f>'3. Income &amp; Expenditure Budget'!F46</f>
        <v>0</v>
      </c>
    </row>
    <row r="43" spans="1:6" x14ac:dyDescent="0.3">
      <c r="A43" s="26"/>
      <c r="B43" s="43">
        <v>3350</v>
      </c>
      <c r="C43" s="44" t="s">
        <v>138</v>
      </c>
      <c r="D43" s="45"/>
      <c r="E43" s="46"/>
      <c r="F43" s="229">
        <f>'3. Income &amp; Expenditure Budget'!F47</f>
        <v>0</v>
      </c>
    </row>
    <row r="44" spans="1:6" x14ac:dyDescent="0.3">
      <c r="A44" s="26"/>
      <c r="B44" s="43">
        <v>3370</v>
      </c>
      <c r="C44" s="44" t="s">
        <v>139</v>
      </c>
      <c r="D44" s="45"/>
      <c r="E44" s="46"/>
      <c r="F44" s="229">
        <f>'3. Income &amp; Expenditure Budget'!F48</f>
        <v>0</v>
      </c>
    </row>
    <row r="45" spans="1:6" x14ac:dyDescent="0.3">
      <c r="A45" s="26"/>
      <c r="B45" s="43">
        <v>3375</v>
      </c>
      <c r="C45" s="44" t="s">
        <v>140</v>
      </c>
      <c r="D45" s="45"/>
      <c r="E45" s="46"/>
      <c r="F45" s="229">
        <f>'3. Income &amp; Expenditure Budget'!F49</f>
        <v>0</v>
      </c>
    </row>
    <row r="46" spans="1:6" x14ac:dyDescent="0.3">
      <c r="A46" s="26"/>
      <c r="B46" s="43">
        <v>3390</v>
      </c>
      <c r="C46" s="44" t="s">
        <v>141</v>
      </c>
      <c r="D46" s="45"/>
      <c r="E46" s="46"/>
      <c r="F46" s="229">
        <f>'3. Income &amp; Expenditure Budget'!F50</f>
        <v>0</v>
      </c>
    </row>
    <row r="47" spans="1:6" x14ac:dyDescent="0.3">
      <c r="A47" s="26"/>
      <c r="B47" s="43">
        <v>3410</v>
      </c>
      <c r="C47" s="44" t="s">
        <v>142</v>
      </c>
      <c r="D47" s="45"/>
      <c r="E47" s="46"/>
      <c r="F47" s="229">
        <f>'3. Income &amp; Expenditure Budget'!F51</f>
        <v>0</v>
      </c>
    </row>
    <row r="48" spans="1:6" x14ac:dyDescent="0.3">
      <c r="A48" s="26"/>
      <c r="B48" s="43">
        <v>3420</v>
      </c>
      <c r="C48" s="44" t="s">
        <v>143</v>
      </c>
      <c r="D48" s="45"/>
      <c r="E48" s="46"/>
      <c r="F48" s="229">
        <f>'3. Income &amp; Expenditure Budget'!F52</f>
        <v>0</v>
      </c>
    </row>
    <row r="49" spans="1:6" x14ac:dyDescent="0.3">
      <c r="A49" s="26"/>
      <c r="B49" s="43">
        <v>3430</v>
      </c>
      <c r="C49" s="44" t="s">
        <v>144</v>
      </c>
      <c r="D49" s="45"/>
      <c r="E49" s="46"/>
      <c r="F49" s="229">
        <f>'3. Income &amp; Expenditure Budget'!F53</f>
        <v>0</v>
      </c>
    </row>
    <row r="50" spans="1:6" x14ac:dyDescent="0.3">
      <c r="A50" s="26"/>
      <c r="B50" s="43">
        <v>3440</v>
      </c>
      <c r="C50" s="44" t="s">
        <v>145</v>
      </c>
      <c r="D50" s="45"/>
      <c r="E50" s="46"/>
      <c r="F50" s="229">
        <f>'3. Income &amp; Expenditure Budget'!F54</f>
        <v>0</v>
      </c>
    </row>
    <row r="51" spans="1:6" x14ac:dyDescent="0.3">
      <c r="A51" s="26"/>
      <c r="B51" s="43">
        <v>3450</v>
      </c>
      <c r="C51" s="44" t="s">
        <v>146</v>
      </c>
      <c r="D51" s="45"/>
      <c r="E51" s="46"/>
      <c r="F51" s="229">
        <f>'3. Income &amp; Expenditure Budget'!F55</f>
        <v>0</v>
      </c>
    </row>
    <row r="52" spans="1:6" x14ac:dyDescent="0.3">
      <c r="A52" s="26"/>
      <c r="B52" s="43">
        <v>3490</v>
      </c>
      <c r="C52" s="44" t="s">
        <v>147</v>
      </c>
      <c r="D52" s="45"/>
      <c r="E52" s="46"/>
      <c r="F52" s="229">
        <f>'3. Income &amp; Expenditure Budget'!F56</f>
        <v>0</v>
      </c>
    </row>
    <row r="53" spans="1:6" x14ac:dyDescent="0.3">
      <c r="A53" s="26"/>
      <c r="B53" s="43">
        <v>3500</v>
      </c>
      <c r="C53" s="44" t="s">
        <v>148</v>
      </c>
      <c r="D53" s="45"/>
      <c r="E53" s="46"/>
      <c r="F53" s="229">
        <f>'3. Income &amp; Expenditure Budget'!F57</f>
        <v>0</v>
      </c>
    </row>
    <row r="54" spans="1:6" x14ac:dyDescent="0.3">
      <c r="A54" s="26"/>
      <c r="B54" s="43">
        <v>3510</v>
      </c>
      <c r="C54" s="44" t="s">
        <v>149</v>
      </c>
      <c r="D54" s="45"/>
      <c r="E54" s="46"/>
      <c r="F54" s="229">
        <f>'3. Income &amp; Expenditure Budget'!F58</f>
        <v>0</v>
      </c>
    </row>
    <row r="55" spans="1:6" x14ac:dyDescent="0.3">
      <c r="A55" s="26"/>
      <c r="B55" s="43">
        <v>3520</v>
      </c>
      <c r="C55" s="44" t="s">
        <v>150</v>
      </c>
      <c r="D55" s="45"/>
      <c r="E55" s="46"/>
      <c r="F55" s="229">
        <f>'3. Income &amp; Expenditure Budget'!F59</f>
        <v>0</v>
      </c>
    </row>
    <row r="56" spans="1:6" x14ac:dyDescent="0.3">
      <c r="A56" s="26"/>
      <c r="B56" s="43">
        <v>3530</v>
      </c>
      <c r="C56" s="44" t="s">
        <v>151</v>
      </c>
      <c r="D56" s="45"/>
      <c r="E56" s="46"/>
      <c r="F56" s="229">
        <f>'3. Income &amp; Expenditure Budget'!F60</f>
        <v>0</v>
      </c>
    </row>
    <row r="57" spans="1:6" x14ac:dyDescent="0.3">
      <c r="A57" s="26"/>
      <c r="B57" s="43">
        <v>3531</v>
      </c>
      <c r="C57" s="44" t="s">
        <v>152</v>
      </c>
      <c r="D57" s="45"/>
      <c r="E57" s="46"/>
      <c r="F57" s="229">
        <f>'3. Income &amp; Expenditure Budget'!F61</f>
        <v>0</v>
      </c>
    </row>
    <row r="58" spans="1:6" x14ac:dyDescent="0.3">
      <c r="A58" s="26"/>
      <c r="B58" s="43">
        <v>3535</v>
      </c>
      <c r="C58" s="44" t="s">
        <v>153</v>
      </c>
      <c r="D58" s="45"/>
      <c r="E58" s="46"/>
      <c r="F58" s="229">
        <f>'3. Income &amp; Expenditure Budget'!F62</f>
        <v>0</v>
      </c>
    </row>
    <row r="59" spans="1:6" x14ac:dyDescent="0.3">
      <c r="A59" s="26"/>
      <c r="B59" s="43">
        <v>3540</v>
      </c>
      <c r="C59" s="44" t="s">
        <v>154</v>
      </c>
      <c r="D59" s="45"/>
      <c r="E59" s="46"/>
      <c r="F59" s="229">
        <f>'3. Income &amp; Expenditure Budget'!F63</f>
        <v>0</v>
      </c>
    </row>
    <row r="60" spans="1:6" x14ac:dyDescent="0.3">
      <c r="A60" s="26"/>
      <c r="B60" s="43">
        <v>3550</v>
      </c>
      <c r="C60" s="44" t="s">
        <v>155</v>
      </c>
      <c r="D60" s="45"/>
      <c r="E60" s="46"/>
      <c r="F60" s="229">
        <f>'3. Income &amp; Expenditure Budget'!F64</f>
        <v>0</v>
      </c>
    </row>
    <row r="61" spans="1:6" x14ac:dyDescent="0.3">
      <c r="A61" s="26"/>
      <c r="B61" s="43">
        <v>3570</v>
      </c>
      <c r="C61" s="44" t="s">
        <v>47</v>
      </c>
      <c r="D61" s="45"/>
      <c r="E61" s="46"/>
      <c r="F61" s="229">
        <f>'3. Income &amp; Expenditure Budget'!F65</f>
        <v>0</v>
      </c>
    </row>
    <row r="62" spans="1:6" x14ac:dyDescent="0.3">
      <c r="A62" s="26"/>
      <c r="B62" s="43">
        <v>3572</v>
      </c>
      <c r="C62" s="44" t="s">
        <v>156</v>
      </c>
      <c r="D62" s="45"/>
      <c r="E62" s="46"/>
      <c r="F62" s="229">
        <f>'3. Income &amp; Expenditure Budget'!F66</f>
        <v>0</v>
      </c>
    </row>
    <row r="63" spans="1:6" x14ac:dyDescent="0.3">
      <c r="A63" s="26"/>
      <c r="B63" s="43">
        <v>3573</v>
      </c>
      <c r="C63" s="44" t="s">
        <v>157</v>
      </c>
      <c r="D63" s="45"/>
      <c r="E63" s="46"/>
      <c r="F63" s="229">
        <f>'3. Income &amp; Expenditure Budget'!F67</f>
        <v>0</v>
      </c>
    </row>
    <row r="64" spans="1:6" x14ac:dyDescent="0.3">
      <c r="A64" s="26"/>
      <c r="B64" s="43">
        <v>3574</v>
      </c>
      <c r="C64" s="44" t="s">
        <v>158</v>
      </c>
      <c r="D64" s="45"/>
      <c r="E64" s="46"/>
      <c r="F64" s="229">
        <f>'3. Income &amp; Expenditure Budget'!F68</f>
        <v>0</v>
      </c>
    </row>
    <row r="65" spans="1:6" x14ac:dyDescent="0.3">
      <c r="A65" s="26"/>
      <c r="B65" s="43">
        <v>3575</v>
      </c>
      <c r="C65" s="44" t="s">
        <v>159</v>
      </c>
      <c r="D65" s="45"/>
      <c r="E65" s="46"/>
      <c r="F65" s="229">
        <f>'3. Income &amp; Expenditure Budget'!F69</f>
        <v>0</v>
      </c>
    </row>
    <row r="66" spans="1:6" ht="19.5" thickBot="1" x14ac:dyDescent="0.35">
      <c r="A66" s="26"/>
      <c r="B66" s="230">
        <v>3580</v>
      </c>
      <c r="C66" s="231" t="s">
        <v>274</v>
      </c>
      <c r="D66" s="236"/>
      <c r="E66" s="239"/>
      <c r="F66" s="238">
        <f>'3. Income &amp; Expenditure Budget'!F70</f>
        <v>0</v>
      </c>
    </row>
    <row r="67" spans="1:6" x14ac:dyDescent="0.3">
      <c r="A67" s="26"/>
      <c r="B67" s="43">
        <v>3650</v>
      </c>
      <c r="C67" s="44" t="s">
        <v>51</v>
      </c>
      <c r="D67" s="45"/>
      <c r="E67" s="46"/>
      <c r="F67" s="229">
        <f>'3. Income &amp; Expenditure Budget'!F73</f>
        <v>0</v>
      </c>
    </row>
    <row r="68" spans="1:6" x14ac:dyDescent="0.3">
      <c r="A68" s="26"/>
      <c r="B68" s="43">
        <v>3700</v>
      </c>
      <c r="C68" s="44" t="s">
        <v>160</v>
      </c>
      <c r="D68" s="45"/>
      <c r="E68" s="46"/>
      <c r="F68" s="229">
        <f>'3. Income &amp; Expenditure Budget'!F74</f>
        <v>0</v>
      </c>
    </row>
    <row r="69" spans="1:6" x14ac:dyDescent="0.3">
      <c r="A69" s="26"/>
      <c r="B69" s="43">
        <v>3770</v>
      </c>
      <c r="C69" s="44" t="s">
        <v>161</v>
      </c>
      <c r="D69" s="45"/>
      <c r="E69" s="46"/>
      <c r="F69" s="229">
        <f>'3. Income &amp; Expenditure Budget'!F75</f>
        <v>0</v>
      </c>
    </row>
    <row r="70" spans="1:6" x14ac:dyDescent="0.3">
      <c r="A70" s="26"/>
      <c r="B70" s="43">
        <v>3800</v>
      </c>
      <c r="C70" s="44" t="s">
        <v>3</v>
      </c>
      <c r="D70" s="45"/>
      <c r="E70" s="46"/>
      <c r="F70" s="229">
        <f>'3. Income &amp; Expenditure Budget'!F76</f>
        <v>0</v>
      </c>
    </row>
    <row r="71" spans="1:6" x14ac:dyDescent="0.3">
      <c r="A71" s="26"/>
      <c r="B71" s="43">
        <v>3840</v>
      </c>
      <c r="C71" s="44" t="s">
        <v>162</v>
      </c>
      <c r="D71" s="45"/>
      <c r="E71" s="46"/>
      <c r="F71" s="229">
        <f>'3. Income &amp; Expenditure Budget'!F77</f>
        <v>0</v>
      </c>
    </row>
    <row r="72" spans="1:6" x14ac:dyDescent="0.3">
      <c r="A72" s="26"/>
      <c r="B72" s="43">
        <v>3850</v>
      </c>
      <c r="C72" s="44" t="s">
        <v>2</v>
      </c>
      <c r="D72" s="45"/>
      <c r="E72" s="46"/>
      <c r="F72" s="229">
        <f>'3. Income &amp; Expenditure Budget'!F78</f>
        <v>0</v>
      </c>
    </row>
    <row r="73" spans="1:6" x14ac:dyDescent="0.3">
      <c r="A73" s="26"/>
      <c r="B73" s="43">
        <v>3851</v>
      </c>
      <c r="C73" s="44" t="s">
        <v>110</v>
      </c>
      <c r="D73" s="45"/>
      <c r="E73" s="46"/>
      <c r="F73" s="229">
        <f>'3. Income &amp; Expenditure Budget'!F79</f>
        <v>0</v>
      </c>
    </row>
    <row r="74" spans="1:6" x14ac:dyDescent="0.3">
      <c r="A74" s="26"/>
      <c r="B74" s="43">
        <v>3852</v>
      </c>
      <c r="C74" s="44" t="s">
        <v>72</v>
      </c>
      <c r="D74" s="45"/>
      <c r="E74" s="46"/>
      <c r="F74" s="229">
        <f>'3. Income &amp; Expenditure Budget'!F80</f>
        <v>0</v>
      </c>
    </row>
    <row r="75" spans="1:6" x14ac:dyDescent="0.3">
      <c r="A75" s="26"/>
      <c r="B75" s="43">
        <v>3853</v>
      </c>
      <c r="C75" s="44" t="s">
        <v>73</v>
      </c>
      <c r="D75" s="45"/>
      <c r="E75" s="46"/>
      <c r="F75" s="229">
        <f>'3. Income &amp; Expenditure Budget'!F81</f>
        <v>0</v>
      </c>
    </row>
    <row r="76" spans="1:6" ht="19.5" hidden="1" thickBot="1" x14ac:dyDescent="0.35">
      <c r="A76" s="26"/>
      <c r="B76" s="9"/>
      <c r="C76" s="55"/>
      <c r="D76" s="10"/>
      <c r="E76" s="10"/>
      <c r="F76" s="159"/>
    </row>
    <row r="77" spans="1:6" ht="19.5" hidden="1" thickBot="1" x14ac:dyDescent="0.35">
      <c r="A77" s="26"/>
      <c r="B77" s="9"/>
      <c r="C77" s="55"/>
      <c r="D77" s="10"/>
      <c r="E77" s="10"/>
      <c r="F77" s="159"/>
    </row>
    <row r="78" spans="1:6" hidden="1" x14ac:dyDescent="0.3">
      <c r="A78" s="26"/>
      <c r="B78" s="223"/>
      <c r="C78" s="224"/>
      <c r="D78" s="225"/>
      <c r="E78" s="225"/>
      <c r="F78" s="226"/>
    </row>
    <row r="79" spans="1:6" x14ac:dyDescent="0.3">
      <c r="A79" s="26"/>
      <c r="B79" s="14"/>
      <c r="C79" s="15"/>
      <c r="D79" s="27"/>
      <c r="E79" s="27"/>
      <c r="F79" s="16"/>
    </row>
    <row r="80" spans="1:6" x14ac:dyDescent="0.3">
      <c r="A80" s="26"/>
      <c r="B80" s="43">
        <v>4110</v>
      </c>
      <c r="C80" s="44" t="s">
        <v>163</v>
      </c>
      <c r="D80" s="45"/>
      <c r="E80" s="46"/>
      <c r="F80" s="201">
        <f>'3. Income &amp; Expenditure Budget'!F87</f>
        <v>0</v>
      </c>
    </row>
    <row r="81" spans="1:6" x14ac:dyDescent="0.3">
      <c r="A81" s="26"/>
      <c r="B81" s="43">
        <v>4111</v>
      </c>
      <c r="C81" s="44" t="s">
        <v>164</v>
      </c>
      <c r="D81" s="45"/>
      <c r="E81" s="46"/>
      <c r="F81" s="201">
        <f>'3. Income &amp; Expenditure Budget'!F88</f>
        <v>0</v>
      </c>
    </row>
    <row r="82" spans="1:6" x14ac:dyDescent="0.3">
      <c r="A82" s="26"/>
      <c r="B82" s="43">
        <v>4150</v>
      </c>
      <c r="C82" s="44" t="s">
        <v>275</v>
      </c>
      <c r="D82" s="45"/>
      <c r="E82" s="46"/>
      <c r="F82" s="201">
        <f>'3. Income &amp; Expenditure Budget'!F89</f>
        <v>0</v>
      </c>
    </row>
    <row r="83" spans="1:6" x14ac:dyDescent="0.3">
      <c r="A83" s="26"/>
      <c r="B83" s="43">
        <v>4170</v>
      </c>
      <c r="C83" s="44" t="s">
        <v>165</v>
      </c>
      <c r="D83" s="45"/>
      <c r="E83" s="46"/>
      <c r="F83" s="201">
        <f>'3. Income &amp; Expenditure Budget'!F90</f>
        <v>0</v>
      </c>
    </row>
    <row r="84" spans="1:6" x14ac:dyDescent="0.3">
      <c r="A84" s="26"/>
      <c r="B84" s="43">
        <v>4190</v>
      </c>
      <c r="C84" s="44" t="s">
        <v>166</v>
      </c>
      <c r="D84" s="45"/>
      <c r="E84" s="46"/>
      <c r="F84" s="201">
        <f>'3. Income &amp; Expenditure Budget'!F91</f>
        <v>0</v>
      </c>
    </row>
    <row r="85" spans="1:6" x14ac:dyDescent="0.3">
      <c r="A85" s="26"/>
      <c r="B85" s="43">
        <v>4194</v>
      </c>
      <c r="C85" s="44" t="s">
        <v>167</v>
      </c>
      <c r="D85" s="45"/>
      <c r="E85" s="46"/>
      <c r="F85" s="201">
        <f>'3. Income &amp; Expenditure Budget'!F92</f>
        <v>0</v>
      </c>
    </row>
    <row r="86" spans="1:6" x14ac:dyDescent="0.3">
      <c r="A86" s="26"/>
      <c r="B86" s="43">
        <v>4196</v>
      </c>
      <c r="C86" s="44" t="s">
        <v>168</v>
      </c>
      <c r="D86" s="45"/>
      <c r="E86" s="46"/>
      <c r="F86" s="201">
        <f>'3. Income &amp; Expenditure Budget'!F93</f>
        <v>0</v>
      </c>
    </row>
    <row r="87" spans="1:6" ht="19.5" thickBot="1" x14ac:dyDescent="0.35">
      <c r="A87" s="26"/>
      <c r="B87" s="230">
        <v>4197</v>
      </c>
      <c r="C87" s="231" t="s">
        <v>320</v>
      </c>
      <c r="D87" s="236"/>
      <c r="E87" s="237"/>
      <c r="F87" s="234">
        <f>'3. Income &amp; Expenditure Budget'!F94</f>
        <v>0</v>
      </c>
    </row>
    <row r="88" spans="1:6" x14ac:dyDescent="0.3">
      <c r="A88" s="26"/>
      <c r="B88" s="43">
        <v>4310</v>
      </c>
      <c r="C88" s="44" t="s">
        <v>169</v>
      </c>
      <c r="D88" s="45"/>
      <c r="E88" s="46"/>
      <c r="F88" s="229">
        <f>'3. Income &amp; Expenditure Budget'!F97</f>
        <v>0</v>
      </c>
    </row>
    <row r="89" spans="1:6" x14ac:dyDescent="0.3">
      <c r="A89" s="26"/>
      <c r="B89" s="43">
        <v>4330</v>
      </c>
      <c r="C89" s="44" t="s">
        <v>170</v>
      </c>
      <c r="D89" s="45"/>
      <c r="E89" s="46"/>
      <c r="F89" s="229">
        <f>'3. Income &amp; Expenditure Budget'!F98</f>
        <v>0</v>
      </c>
    </row>
    <row r="90" spans="1:6" x14ac:dyDescent="0.3">
      <c r="A90" s="26"/>
      <c r="B90" s="43">
        <v>4350</v>
      </c>
      <c r="C90" s="44" t="s">
        <v>171</v>
      </c>
      <c r="D90" s="45"/>
      <c r="E90" s="46"/>
      <c r="F90" s="229">
        <f>'3. Income &amp; Expenditure Budget'!F99</f>
        <v>0</v>
      </c>
    </row>
    <row r="91" spans="1:6" x14ac:dyDescent="0.3">
      <c r="A91" s="26"/>
      <c r="B91" s="43">
        <v>4410</v>
      </c>
      <c r="C91" s="44" t="s">
        <v>276</v>
      </c>
      <c r="D91" s="45"/>
      <c r="E91" s="46"/>
      <c r="F91" s="229">
        <f>'3. Income &amp; Expenditure Budget'!F100</f>
        <v>0</v>
      </c>
    </row>
    <row r="92" spans="1:6" x14ac:dyDescent="0.3">
      <c r="A92" s="26"/>
      <c r="B92" s="43">
        <v>4490</v>
      </c>
      <c r="C92" s="44" t="s">
        <v>277</v>
      </c>
      <c r="D92" s="45"/>
      <c r="E92" s="46"/>
      <c r="F92" s="229">
        <f>'3. Income &amp; Expenditure Budget'!F101</f>
        <v>0</v>
      </c>
    </row>
    <row r="93" spans="1:6" x14ac:dyDescent="0.3">
      <c r="A93" s="26"/>
      <c r="B93" s="43">
        <v>4550</v>
      </c>
      <c r="C93" s="44" t="s">
        <v>172</v>
      </c>
      <c r="D93" s="45"/>
      <c r="E93" s="46"/>
      <c r="F93" s="229">
        <f>'3. Income &amp; Expenditure Budget'!F102</f>
        <v>0</v>
      </c>
    </row>
    <row r="94" spans="1:6" x14ac:dyDescent="0.3">
      <c r="A94" s="26"/>
      <c r="B94" s="43">
        <v>4570</v>
      </c>
      <c r="C94" s="44" t="s">
        <v>173</v>
      </c>
      <c r="D94" s="45"/>
      <c r="E94" s="46"/>
      <c r="F94" s="229">
        <f>'3. Income &amp; Expenditure Budget'!F103</f>
        <v>0</v>
      </c>
    </row>
    <row r="95" spans="1:6" x14ac:dyDescent="0.3">
      <c r="A95" s="26"/>
      <c r="B95" s="43">
        <v>4590</v>
      </c>
      <c r="C95" s="44" t="s">
        <v>174</v>
      </c>
      <c r="D95" s="45"/>
      <c r="E95" s="46"/>
      <c r="F95" s="229">
        <f>'3. Income &amp; Expenditure Budget'!F104</f>
        <v>0</v>
      </c>
    </row>
    <row r="96" spans="1:6" x14ac:dyDescent="0.3">
      <c r="A96" s="26"/>
      <c r="B96" s="43">
        <v>4610</v>
      </c>
      <c r="C96" s="44" t="s">
        <v>175</v>
      </c>
      <c r="D96" s="45"/>
      <c r="E96" s="46"/>
      <c r="F96" s="229">
        <f>'3. Income &amp; Expenditure Budget'!F105</f>
        <v>0</v>
      </c>
    </row>
    <row r="97" spans="1:6" x14ac:dyDescent="0.3">
      <c r="A97" s="26"/>
      <c r="B97" s="43">
        <v>4620</v>
      </c>
      <c r="C97" s="44" t="s">
        <v>176</v>
      </c>
      <c r="D97" s="45"/>
      <c r="E97" s="46"/>
      <c r="F97" s="229">
        <f>'3. Income &amp; Expenditure Budget'!F106</f>
        <v>0</v>
      </c>
    </row>
    <row r="98" spans="1:6" x14ac:dyDescent="0.3">
      <c r="A98" s="26"/>
      <c r="B98" s="43">
        <v>4640</v>
      </c>
      <c r="C98" s="44" t="s">
        <v>177</v>
      </c>
      <c r="D98" s="45"/>
      <c r="E98" s="46"/>
      <c r="F98" s="229">
        <f>'3. Income &amp; Expenditure Budget'!F107</f>
        <v>0</v>
      </c>
    </row>
    <row r="99" spans="1:6" x14ac:dyDescent="0.3">
      <c r="A99" s="26"/>
      <c r="B99" s="43">
        <v>4650</v>
      </c>
      <c r="C99" s="44" t="s">
        <v>178</v>
      </c>
      <c r="D99" s="45"/>
      <c r="E99" s="46"/>
      <c r="F99" s="229">
        <f>'3. Income &amp; Expenditure Budget'!F108</f>
        <v>0</v>
      </c>
    </row>
    <row r="100" spans="1:6" x14ac:dyDescent="0.3">
      <c r="A100" s="26"/>
      <c r="B100" s="43">
        <v>4670</v>
      </c>
      <c r="C100" s="44" t="s">
        <v>179</v>
      </c>
      <c r="D100" s="45"/>
      <c r="E100" s="46"/>
      <c r="F100" s="229">
        <f>'3. Income &amp; Expenditure Budget'!F109</f>
        <v>0</v>
      </c>
    </row>
    <row r="101" spans="1:6" x14ac:dyDescent="0.3">
      <c r="A101" s="26"/>
      <c r="B101" s="43">
        <v>4671</v>
      </c>
      <c r="C101" s="44" t="s">
        <v>180</v>
      </c>
      <c r="D101" s="45"/>
      <c r="E101" s="46"/>
      <c r="F101" s="229">
        <f>'3. Income &amp; Expenditure Budget'!F110</f>
        <v>0</v>
      </c>
    </row>
    <row r="102" spans="1:6" x14ac:dyDescent="0.3">
      <c r="A102" s="26"/>
      <c r="B102" s="43">
        <v>4690</v>
      </c>
      <c r="C102" s="44" t="s">
        <v>181</v>
      </c>
      <c r="D102" s="45"/>
      <c r="E102" s="46"/>
      <c r="F102" s="229">
        <f>'3. Income &amp; Expenditure Budget'!F111</f>
        <v>0</v>
      </c>
    </row>
    <row r="103" spans="1:6" x14ac:dyDescent="0.3">
      <c r="A103" s="26"/>
      <c r="B103" s="43">
        <v>4710</v>
      </c>
      <c r="C103" s="44" t="s">
        <v>182</v>
      </c>
      <c r="D103" s="45"/>
      <c r="E103" s="46"/>
      <c r="F103" s="229">
        <f>'3. Income &amp; Expenditure Budget'!F112</f>
        <v>0</v>
      </c>
    </row>
    <row r="104" spans="1:6" x14ac:dyDescent="0.3">
      <c r="A104" s="26"/>
      <c r="B104" s="43">
        <v>4720</v>
      </c>
      <c r="C104" s="44" t="s">
        <v>183</v>
      </c>
      <c r="D104" s="45"/>
      <c r="E104" s="46"/>
      <c r="F104" s="229">
        <f>'3. Income &amp; Expenditure Budget'!F113</f>
        <v>0</v>
      </c>
    </row>
    <row r="105" spans="1:6" x14ac:dyDescent="0.3">
      <c r="A105" s="26"/>
      <c r="B105" s="43">
        <v>4730</v>
      </c>
      <c r="C105" s="44" t="s">
        <v>184</v>
      </c>
      <c r="D105" s="45"/>
      <c r="E105" s="46"/>
      <c r="F105" s="229">
        <f>'3. Income &amp; Expenditure Budget'!F114</f>
        <v>0</v>
      </c>
    </row>
    <row r="106" spans="1:6" x14ac:dyDescent="0.3">
      <c r="A106" s="26"/>
      <c r="B106" s="43">
        <v>4740</v>
      </c>
      <c r="C106" s="44" t="s">
        <v>185</v>
      </c>
      <c r="D106" s="45"/>
      <c r="E106" s="46"/>
      <c r="F106" s="229">
        <f>'3. Income &amp; Expenditure Budget'!F115</f>
        <v>0</v>
      </c>
    </row>
    <row r="107" spans="1:6" x14ac:dyDescent="0.3">
      <c r="A107" s="26"/>
      <c r="B107" s="43">
        <v>4741</v>
      </c>
      <c r="C107" s="44" t="s">
        <v>268</v>
      </c>
      <c r="D107" s="45"/>
      <c r="E107" s="46"/>
      <c r="F107" s="229">
        <f>'3. Income &amp; Expenditure Budget'!F116</f>
        <v>0</v>
      </c>
    </row>
    <row r="108" spans="1:6" x14ac:dyDescent="0.3">
      <c r="A108" s="26"/>
      <c r="B108" s="43">
        <v>4760</v>
      </c>
      <c r="C108" s="44" t="s">
        <v>186</v>
      </c>
      <c r="D108" s="45"/>
      <c r="E108" s="46"/>
      <c r="F108" s="229">
        <f>'3. Income &amp; Expenditure Budget'!F117</f>
        <v>0</v>
      </c>
    </row>
    <row r="109" spans="1:6" x14ac:dyDescent="0.3">
      <c r="A109" s="26"/>
      <c r="B109" s="43">
        <v>4770</v>
      </c>
      <c r="C109" s="44" t="s">
        <v>187</v>
      </c>
      <c r="D109" s="45"/>
      <c r="E109" s="46"/>
      <c r="F109" s="229">
        <f>'3. Income &amp; Expenditure Budget'!F118</f>
        <v>0</v>
      </c>
    </row>
    <row r="110" spans="1:6" x14ac:dyDescent="0.3">
      <c r="A110" s="26"/>
      <c r="B110" s="43">
        <v>4780</v>
      </c>
      <c r="C110" s="44" t="s">
        <v>188</v>
      </c>
      <c r="D110" s="45"/>
      <c r="E110" s="46"/>
      <c r="F110" s="229">
        <f>'3. Income &amp; Expenditure Budget'!F119</f>
        <v>0</v>
      </c>
    </row>
    <row r="111" spans="1:6" x14ac:dyDescent="0.3">
      <c r="A111" s="26"/>
      <c r="B111" s="43">
        <v>4810</v>
      </c>
      <c r="C111" s="44" t="s">
        <v>189</v>
      </c>
      <c r="D111" s="45"/>
      <c r="E111" s="46"/>
      <c r="F111" s="229">
        <f>'3. Income &amp; Expenditure Budget'!F120</f>
        <v>0</v>
      </c>
    </row>
    <row r="112" spans="1:6" x14ac:dyDescent="0.3">
      <c r="A112" s="26"/>
      <c r="B112" s="43">
        <v>4815</v>
      </c>
      <c r="C112" s="44" t="s">
        <v>269</v>
      </c>
      <c r="D112" s="45"/>
      <c r="E112" s="46"/>
      <c r="F112" s="229">
        <f>'3. Income &amp; Expenditure Budget'!F121</f>
        <v>0</v>
      </c>
    </row>
    <row r="113" spans="1:6" x14ac:dyDescent="0.3">
      <c r="A113" s="26"/>
      <c r="B113" s="43">
        <v>4910</v>
      </c>
      <c r="C113" s="44" t="s">
        <v>190</v>
      </c>
      <c r="D113" s="45"/>
      <c r="E113" s="46"/>
      <c r="F113" s="229">
        <f>'3. Income &amp; Expenditure Budget'!F122</f>
        <v>0</v>
      </c>
    </row>
    <row r="114" spans="1:6" x14ac:dyDescent="0.3">
      <c r="A114" s="26"/>
      <c r="B114" s="43">
        <v>4911</v>
      </c>
      <c r="C114" s="44" t="s">
        <v>191</v>
      </c>
      <c r="D114" s="45"/>
      <c r="E114" s="46"/>
      <c r="F114" s="229">
        <f>'3. Income &amp; Expenditure Budget'!F123</f>
        <v>0</v>
      </c>
    </row>
    <row r="115" spans="1:6" x14ac:dyDescent="0.3">
      <c r="A115" s="26"/>
      <c r="B115" s="43">
        <v>4912</v>
      </c>
      <c r="C115" s="44" t="s">
        <v>192</v>
      </c>
      <c r="D115" s="45"/>
      <c r="E115" s="46"/>
      <c r="F115" s="229">
        <f>'3. Income &amp; Expenditure Budget'!F124</f>
        <v>0</v>
      </c>
    </row>
    <row r="116" spans="1:6" x14ac:dyDescent="0.3">
      <c r="A116" s="26"/>
      <c r="B116" s="43">
        <v>4913</v>
      </c>
      <c r="C116" s="44" t="s">
        <v>193</v>
      </c>
      <c r="D116" s="45"/>
      <c r="E116" s="46"/>
      <c r="F116" s="229">
        <f>'3. Income &amp; Expenditure Budget'!F125</f>
        <v>0</v>
      </c>
    </row>
    <row r="117" spans="1:6" x14ac:dyDescent="0.3">
      <c r="A117" s="26"/>
      <c r="B117" s="43">
        <v>4914</v>
      </c>
      <c r="C117" s="44" t="s">
        <v>194</v>
      </c>
      <c r="D117" s="45"/>
      <c r="E117" s="46"/>
      <c r="F117" s="229">
        <f>'3. Income &amp; Expenditure Budget'!F126</f>
        <v>0</v>
      </c>
    </row>
    <row r="118" spans="1:6" x14ac:dyDescent="0.3">
      <c r="A118" s="26"/>
      <c r="B118" s="43">
        <v>4916</v>
      </c>
      <c r="C118" s="44" t="s">
        <v>195</v>
      </c>
      <c r="D118" s="45"/>
      <c r="E118" s="46"/>
      <c r="F118" s="229">
        <f>'3. Income &amp; Expenditure Budget'!F127</f>
        <v>0</v>
      </c>
    </row>
    <row r="119" spans="1:6" x14ac:dyDescent="0.3">
      <c r="A119" s="26"/>
      <c r="B119" s="43">
        <v>4917</v>
      </c>
      <c r="C119" s="44" t="s">
        <v>196</v>
      </c>
      <c r="D119" s="45"/>
      <c r="E119" s="46"/>
      <c r="F119" s="229">
        <f>'3. Income &amp; Expenditure Budget'!F128</f>
        <v>0</v>
      </c>
    </row>
    <row r="120" spans="1:6" x14ac:dyDescent="0.3">
      <c r="A120" s="26"/>
      <c r="B120" s="43">
        <v>4918</v>
      </c>
      <c r="C120" s="44" t="s">
        <v>111</v>
      </c>
      <c r="D120" s="45"/>
      <c r="E120" s="46"/>
      <c r="F120" s="229">
        <f>'3. Income &amp; Expenditure Budget'!F129</f>
        <v>0</v>
      </c>
    </row>
    <row r="121" spans="1:6" x14ac:dyDescent="0.3">
      <c r="A121" s="26"/>
      <c r="B121" s="43">
        <v>4919</v>
      </c>
      <c r="C121" s="44" t="s">
        <v>197</v>
      </c>
      <c r="D121" s="45"/>
      <c r="E121" s="46"/>
      <c r="F121" s="229">
        <f>'3. Income &amp; Expenditure Budget'!F130</f>
        <v>0</v>
      </c>
    </row>
    <row r="122" spans="1:6" x14ac:dyDescent="0.3">
      <c r="A122" s="26"/>
      <c r="B122" s="43">
        <v>4920</v>
      </c>
      <c r="C122" s="44" t="s">
        <v>198</v>
      </c>
      <c r="D122" s="45"/>
      <c r="E122" s="46"/>
      <c r="F122" s="229">
        <f>'3. Income &amp; Expenditure Budget'!F131</f>
        <v>0</v>
      </c>
    </row>
    <row r="123" spans="1:6" x14ac:dyDescent="0.3">
      <c r="A123" s="26"/>
      <c r="B123" s="43">
        <v>4921</v>
      </c>
      <c r="C123" s="44" t="s">
        <v>199</v>
      </c>
      <c r="D123" s="45"/>
      <c r="E123" s="46"/>
      <c r="F123" s="229">
        <f>'3. Income &amp; Expenditure Budget'!F132</f>
        <v>0</v>
      </c>
    </row>
    <row r="124" spans="1:6" x14ac:dyDescent="0.3">
      <c r="A124" s="26"/>
      <c r="B124" s="43">
        <v>4922</v>
      </c>
      <c r="C124" s="44" t="s">
        <v>200</v>
      </c>
      <c r="D124" s="45"/>
      <c r="E124" s="46"/>
      <c r="F124" s="229">
        <f>'3. Income &amp; Expenditure Budget'!F133</f>
        <v>0</v>
      </c>
    </row>
    <row r="125" spans="1:6" x14ac:dyDescent="0.3">
      <c r="A125" s="26"/>
      <c r="B125" s="43">
        <v>4923</v>
      </c>
      <c r="C125" s="44" t="s">
        <v>201</v>
      </c>
      <c r="D125" s="45"/>
      <c r="E125" s="46"/>
      <c r="F125" s="229">
        <f>'3. Income &amp; Expenditure Budget'!F134</f>
        <v>0</v>
      </c>
    </row>
    <row r="126" spans="1:6" x14ac:dyDescent="0.3">
      <c r="A126" s="26"/>
      <c r="B126" s="43">
        <v>4924</v>
      </c>
      <c r="C126" s="44" t="s">
        <v>202</v>
      </c>
      <c r="D126" s="45"/>
      <c r="E126" s="46"/>
      <c r="F126" s="229">
        <f>'3. Income &amp; Expenditure Budget'!F135</f>
        <v>0</v>
      </c>
    </row>
    <row r="127" spans="1:6" x14ac:dyDescent="0.3">
      <c r="A127" s="26"/>
      <c r="B127" s="43">
        <v>4925</v>
      </c>
      <c r="C127" s="44" t="s">
        <v>203</v>
      </c>
      <c r="D127" s="45"/>
      <c r="E127" s="46"/>
      <c r="F127" s="229">
        <f>'3. Income &amp; Expenditure Budget'!F136</f>
        <v>0</v>
      </c>
    </row>
    <row r="128" spans="1:6" x14ac:dyDescent="0.3">
      <c r="A128" s="26"/>
      <c r="B128" s="43">
        <v>4926</v>
      </c>
      <c r="C128" s="44" t="s">
        <v>204</v>
      </c>
      <c r="D128" s="45"/>
      <c r="E128" s="46"/>
      <c r="F128" s="229">
        <f>'3. Income &amp; Expenditure Budget'!F137</f>
        <v>0</v>
      </c>
    </row>
    <row r="129" spans="1:6" ht="19.5" thickBot="1" x14ac:dyDescent="0.35">
      <c r="A129" s="26"/>
      <c r="B129" s="230">
        <v>4930</v>
      </c>
      <c r="C129" s="231" t="s">
        <v>205</v>
      </c>
      <c r="D129" s="236"/>
      <c r="E129" s="237"/>
      <c r="F129" s="234">
        <f>'3. Income &amp; Expenditure Budget'!F138</f>
        <v>0</v>
      </c>
    </row>
    <row r="130" spans="1:6" x14ac:dyDescent="0.3">
      <c r="A130" s="26"/>
      <c r="B130" s="43">
        <v>5010</v>
      </c>
      <c r="C130" s="44" t="s">
        <v>206</v>
      </c>
      <c r="D130" s="45"/>
      <c r="E130" s="46"/>
      <c r="F130" s="229">
        <f>'3. Income &amp; Expenditure Budget'!F141</f>
        <v>0</v>
      </c>
    </row>
    <row r="131" spans="1:6" x14ac:dyDescent="0.3">
      <c r="A131" s="26"/>
      <c r="B131" s="43">
        <v>5011</v>
      </c>
      <c r="C131" s="44" t="s">
        <v>321</v>
      </c>
      <c r="D131" s="45"/>
      <c r="E131" s="46"/>
      <c r="F131" s="229">
        <f>'3. Income &amp; Expenditure Budget'!F142</f>
        <v>0</v>
      </c>
    </row>
    <row r="132" spans="1:6" x14ac:dyDescent="0.3">
      <c r="A132" s="26"/>
      <c r="B132" s="43">
        <v>5030</v>
      </c>
      <c r="C132" s="44" t="s">
        <v>278</v>
      </c>
      <c r="D132" s="45"/>
      <c r="E132" s="46"/>
      <c r="F132" s="229">
        <f>'3. Income &amp; Expenditure Budget'!F143</f>
        <v>0</v>
      </c>
    </row>
    <row r="133" spans="1:6" x14ac:dyDescent="0.3">
      <c r="A133" s="26"/>
      <c r="B133" s="43">
        <v>5110</v>
      </c>
      <c r="C133" s="44" t="s">
        <v>207</v>
      </c>
      <c r="D133" s="45"/>
      <c r="E133" s="46"/>
      <c r="F133" s="229">
        <f>'3. Income &amp; Expenditure Budget'!F144</f>
        <v>0</v>
      </c>
    </row>
    <row r="134" spans="1:6" x14ac:dyDescent="0.3">
      <c r="A134" s="26"/>
      <c r="B134" s="43">
        <v>5111</v>
      </c>
      <c r="C134" s="44" t="s">
        <v>322</v>
      </c>
      <c r="D134" s="45"/>
      <c r="E134" s="46"/>
      <c r="F134" s="229">
        <f>'3. Income &amp; Expenditure Budget'!F145</f>
        <v>0</v>
      </c>
    </row>
    <row r="135" spans="1:6" x14ac:dyDescent="0.3">
      <c r="A135" s="26"/>
      <c r="B135" s="43">
        <v>5112</v>
      </c>
      <c r="C135" s="44" t="s">
        <v>279</v>
      </c>
      <c r="D135" s="45"/>
      <c r="E135" s="46"/>
      <c r="F135" s="229">
        <f>'3. Income &amp; Expenditure Budget'!F146</f>
        <v>0</v>
      </c>
    </row>
    <row r="136" spans="1:6" ht="15" customHeight="1" x14ac:dyDescent="0.3">
      <c r="A136" s="26"/>
      <c r="B136" s="43">
        <v>5150</v>
      </c>
      <c r="C136" s="44" t="s">
        <v>208</v>
      </c>
      <c r="D136" s="45"/>
      <c r="E136" s="46"/>
      <c r="F136" s="229">
        <f>'3. Income &amp; Expenditure Budget'!F147</f>
        <v>0</v>
      </c>
    </row>
    <row r="137" spans="1:6" x14ac:dyDescent="0.3">
      <c r="A137" s="26"/>
      <c r="B137" s="43">
        <v>5170</v>
      </c>
      <c r="C137" s="44" t="s">
        <v>209</v>
      </c>
      <c r="D137" s="45"/>
      <c r="E137" s="46"/>
      <c r="F137" s="229">
        <f>'3. Income &amp; Expenditure Budget'!F148</f>
        <v>0</v>
      </c>
    </row>
    <row r="138" spans="1:6" x14ac:dyDescent="0.3">
      <c r="A138" s="26"/>
      <c r="B138" s="43">
        <v>5310</v>
      </c>
      <c r="C138" s="44" t="s">
        <v>210</v>
      </c>
      <c r="D138" s="45"/>
      <c r="E138" s="46"/>
      <c r="F138" s="229">
        <f>'3. Income &amp; Expenditure Budget'!F149</f>
        <v>0</v>
      </c>
    </row>
    <row r="139" spans="1:6" x14ac:dyDescent="0.3">
      <c r="A139" s="26"/>
      <c r="B139" s="43">
        <v>5315</v>
      </c>
      <c r="C139" s="44" t="s">
        <v>211</v>
      </c>
      <c r="D139" s="45"/>
      <c r="E139" s="46"/>
      <c r="F139" s="229">
        <f>'3. Income &amp; Expenditure Budget'!F150</f>
        <v>0</v>
      </c>
    </row>
    <row r="140" spans="1:6" x14ac:dyDescent="0.3">
      <c r="A140" s="26"/>
      <c r="B140" s="43">
        <v>5316</v>
      </c>
      <c r="C140" s="44" t="s">
        <v>329</v>
      </c>
      <c r="D140" s="45"/>
      <c r="E140" s="46"/>
      <c r="F140" s="229">
        <f>'3. Income &amp; Expenditure Budget'!F151</f>
        <v>0</v>
      </c>
    </row>
    <row r="141" spans="1:6" x14ac:dyDescent="0.3">
      <c r="A141" s="26"/>
      <c r="B141" s="43">
        <v>5350</v>
      </c>
      <c r="C141" s="44" t="s">
        <v>212</v>
      </c>
      <c r="D141" s="45"/>
      <c r="E141" s="46"/>
      <c r="F141" s="229">
        <f>'3. Income &amp; Expenditure Budget'!F152</f>
        <v>0</v>
      </c>
    </row>
    <row r="142" spans="1:6" x14ac:dyDescent="0.3">
      <c r="A142" s="26"/>
      <c r="B142" s="43">
        <v>5400</v>
      </c>
      <c r="C142" s="44" t="s">
        <v>213</v>
      </c>
      <c r="D142" s="45"/>
      <c r="E142" s="46"/>
      <c r="F142" s="229">
        <f>'3. Income &amp; Expenditure Budget'!F153</f>
        <v>0</v>
      </c>
    </row>
    <row r="143" spans="1:6" x14ac:dyDescent="0.3">
      <c r="A143" s="26"/>
      <c r="B143" s="43">
        <v>5450</v>
      </c>
      <c r="C143" s="44" t="s">
        <v>214</v>
      </c>
      <c r="D143" s="45"/>
      <c r="E143" s="46"/>
      <c r="F143" s="229">
        <f>'3. Income &amp; Expenditure Budget'!F154</f>
        <v>0</v>
      </c>
    </row>
    <row r="144" spans="1:6" x14ac:dyDescent="0.3">
      <c r="A144" s="26"/>
      <c r="B144" s="43">
        <v>5510</v>
      </c>
      <c r="C144" s="44" t="s">
        <v>215</v>
      </c>
      <c r="D144" s="45"/>
      <c r="E144" s="46"/>
      <c r="F144" s="229">
        <f>'3. Income &amp; Expenditure Budget'!F155</f>
        <v>0</v>
      </c>
    </row>
    <row r="145" spans="1:6" x14ac:dyDescent="0.3">
      <c r="A145" s="26"/>
      <c r="B145" s="43">
        <v>5550</v>
      </c>
      <c r="C145" s="44" t="s">
        <v>216</v>
      </c>
      <c r="D145" s="45"/>
      <c r="E145" s="46"/>
      <c r="F145" s="229">
        <f>'3. Income &amp; Expenditure Budget'!F156</f>
        <v>0</v>
      </c>
    </row>
    <row r="146" spans="1:6" x14ac:dyDescent="0.3">
      <c r="A146" s="26"/>
      <c r="B146" s="43">
        <v>5551</v>
      </c>
      <c r="C146" s="44" t="s">
        <v>280</v>
      </c>
      <c r="D146" s="45"/>
      <c r="E146" s="46"/>
      <c r="F146" s="229">
        <f>'3. Income &amp; Expenditure Budget'!F157</f>
        <v>0</v>
      </c>
    </row>
    <row r="147" spans="1:6" x14ac:dyDescent="0.3">
      <c r="A147" s="26"/>
      <c r="B147" s="43">
        <v>5552</v>
      </c>
      <c r="C147" s="44" t="s">
        <v>281</v>
      </c>
      <c r="D147" s="45"/>
      <c r="E147" s="46"/>
      <c r="F147" s="229">
        <f>'3. Income &amp; Expenditure Budget'!F158</f>
        <v>0</v>
      </c>
    </row>
    <row r="148" spans="1:6" x14ac:dyDescent="0.3">
      <c r="A148" s="26"/>
      <c r="B148" s="43">
        <v>5610</v>
      </c>
      <c r="C148" s="44" t="s">
        <v>217</v>
      </c>
      <c r="D148" s="45"/>
      <c r="E148" s="46"/>
      <c r="F148" s="229">
        <f>'3. Income &amp; Expenditure Budget'!F159</f>
        <v>0</v>
      </c>
    </row>
    <row r="149" spans="1:6" x14ac:dyDescent="0.3">
      <c r="A149" s="26"/>
      <c r="B149" s="43">
        <v>5700</v>
      </c>
      <c r="C149" s="44" t="s">
        <v>218</v>
      </c>
      <c r="D149" s="45"/>
      <c r="E149" s="46"/>
      <c r="F149" s="229">
        <f>'3. Income &amp; Expenditure Budget'!F160</f>
        <v>0</v>
      </c>
    </row>
    <row r="150" spans="1:6" x14ac:dyDescent="0.3">
      <c r="A150" s="26"/>
      <c r="B150" s="43">
        <v>5710</v>
      </c>
      <c r="C150" s="44" t="s">
        <v>219</v>
      </c>
      <c r="D150" s="45"/>
      <c r="E150" s="46"/>
      <c r="F150" s="229">
        <f>'3. Income &amp; Expenditure Budget'!F161</f>
        <v>0</v>
      </c>
    </row>
    <row r="151" spans="1:6" x14ac:dyDescent="0.3">
      <c r="A151" s="26"/>
      <c r="B151" s="43">
        <v>5800</v>
      </c>
      <c r="C151" s="217" t="s">
        <v>220</v>
      </c>
      <c r="D151" s="45"/>
      <c r="E151" s="46"/>
      <c r="F151" s="229">
        <f>'3. Income &amp; Expenditure Budget'!F162</f>
        <v>0</v>
      </c>
    </row>
    <row r="152" spans="1:6" x14ac:dyDescent="0.3">
      <c r="A152" s="26"/>
      <c r="B152" s="43">
        <v>5801</v>
      </c>
      <c r="C152" s="217" t="s">
        <v>330</v>
      </c>
      <c r="D152" s="45"/>
      <c r="E152" s="46"/>
      <c r="F152" s="229">
        <f>'3. Income &amp; Expenditure Budget'!F163</f>
        <v>0</v>
      </c>
    </row>
    <row r="153" spans="1:6" x14ac:dyDescent="0.3">
      <c r="A153" s="26"/>
      <c r="B153" s="218">
        <v>5802</v>
      </c>
      <c r="C153" s="217" t="s">
        <v>331</v>
      </c>
      <c r="D153" s="45"/>
      <c r="E153" s="46"/>
      <c r="F153" s="229">
        <f>'3. Income &amp; Expenditure Budget'!F164</f>
        <v>0</v>
      </c>
    </row>
    <row r="154" spans="1:6" x14ac:dyDescent="0.3">
      <c r="A154" s="26"/>
      <c r="B154" s="214">
        <v>5804</v>
      </c>
      <c r="C154" s="217" t="s">
        <v>332</v>
      </c>
      <c r="D154" s="45"/>
      <c r="E154" s="46"/>
      <c r="F154" s="229">
        <f>'3. Income &amp; Expenditure Budget'!F165</f>
        <v>0</v>
      </c>
    </row>
    <row r="155" spans="1:6" ht="19.5" thickBot="1" x14ac:dyDescent="0.35">
      <c r="A155" s="26"/>
      <c r="B155" s="230">
        <v>5805</v>
      </c>
      <c r="C155" s="240" t="s">
        <v>323</v>
      </c>
      <c r="D155" s="236"/>
      <c r="E155" s="237"/>
      <c r="F155" s="234">
        <f>'3. Income &amp; Expenditure Budget'!F166</f>
        <v>0</v>
      </c>
    </row>
    <row r="156" spans="1:6" x14ac:dyDescent="0.3">
      <c r="A156" s="26"/>
      <c r="B156" s="43">
        <v>6010</v>
      </c>
      <c r="C156" s="44" t="s">
        <v>221</v>
      </c>
      <c r="D156" s="45"/>
      <c r="E156" s="46"/>
      <c r="F156" s="229">
        <f>'3. Income &amp; Expenditure Budget'!F169</f>
        <v>0</v>
      </c>
    </row>
    <row r="157" spans="1:6" x14ac:dyDescent="0.3">
      <c r="A157" s="26"/>
      <c r="B157" s="43">
        <v>6011</v>
      </c>
      <c r="C157" s="44" t="s">
        <v>324</v>
      </c>
      <c r="D157" s="45"/>
      <c r="E157" s="46"/>
      <c r="F157" s="229">
        <f>'3. Income &amp; Expenditure Budget'!F170</f>
        <v>0</v>
      </c>
    </row>
    <row r="158" spans="1:6" x14ac:dyDescent="0.3">
      <c r="A158" s="26"/>
      <c r="B158" s="43">
        <v>6050</v>
      </c>
      <c r="C158" s="44" t="s">
        <v>282</v>
      </c>
      <c r="D158" s="45"/>
      <c r="E158" s="46"/>
      <c r="F158" s="229">
        <f>'3. Income &amp; Expenditure Budget'!F171</f>
        <v>0</v>
      </c>
    </row>
    <row r="159" spans="1:6" x14ac:dyDescent="0.3">
      <c r="A159" s="26"/>
      <c r="B159" s="43">
        <v>6100</v>
      </c>
      <c r="C159" s="44" t="s">
        <v>222</v>
      </c>
      <c r="D159" s="45"/>
      <c r="E159" s="46"/>
      <c r="F159" s="229">
        <f>'3. Income &amp; Expenditure Budget'!F172</f>
        <v>0</v>
      </c>
    </row>
    <row r="160" spans="1:6" x14ac:dyDescent="0.3">
      <c r="A160" s="26"/>
      <c r="B160" s="43">
        <v>6150</v>
      </c>
      <c r="C160" s="44" t="s">
        <v>223</v>
      </c>
      <c r="D160" s="45"/>
      <c r="E160" s="46"/>
      <c r="F160" s="229">
        <f>'3. Income &amp; Expenditure Budget'!F173</f>
        <v>0</v>
      </c>
    </row>
    <row r="161" spans="1:6" x14ac:dyDescent="0.3">
      <c r="A161" s="26"/>
      <c r="B161" s="43">
        <v>6210</v>
      </c>
      <c r="C161" s="44" t="s">
        <v>224</v>
      </c>
      <c r="D161" s="45"/>
      <c r="E161" s="46"/>
      <c r="F161" s="229">
        <f>'3. Income &amp; Expenditure Budget'!F174</f>
        <v>0</v>
      </c>
    </row>
    <row r="162" spans="1:6" x14ac:dyDescent="0.3">
      <c r="A162" s="26"/>
      <c r="B162" s="43">
        <v>6250</v>
      </c>
      <c r="C162" s="44" t="s">
        <v>333</v>
      </c>
      <c r="D162" s="45"/>
      <c r="E162" s="46"/>
      <c r="F162" s="229">
        <f>'3. Income &amp; Expenditure Budget'!F175</f>
        <v>0</v>
      </c>
    </row>
    <row r="163" spans="1:6" x14ac:dyDescent="0.3">
      <c r="A163" s="26"/>
      <c r="B163" s="43">
        <v>6300</v>
      </c>
      <c r="C163" s="44" t="s">
        <v>225</v>
      </c>
      <c r="D163" s="45"/>
      <c r="E163" s="46"/>
      <c r="F163" s="229">
        <f>'3. Income &amp; Expenditure Budget'!F176</f>
        <v>0</v>
      </c>
    </row>
    <row r="164" spans="1:6" x14ac:dyDescent="0.3">
      <c r="A164" s="26"/>
      <c r="B164" s="43">
        <v>6305</v>
      </c>
      <c r="C164" s="44" t="s">
        <v>226</v>
      </c>
      <c r="D164" s="45"/>
      <c r="E164" s="46"/>
      <c r="F164" s="229">
        <f>'3. Income &amp; Expenditure Budget'!F177</f>
        <v>0</v>
      </c>
    </row>
    <row r="165" spans="1:6" x14ac:dyDescent="0.3">
      <c r="A165" s="26"/>
      <c r="B165" s="43">
        <v>6350</v>
      </c>
      <c r="C165" s="44" t="s">
        <v>227</v>
      </c>
      <c r="D165" s="45"/>
      <c r="E165" s="46"/>
      <c r="F165" s="229">
        <f>'3. Income &amp; Expenditure Budget'!F178</f>
        <v>0</v>
      </c>
    </row>
    <row r="166" spans="1:6" x14ac:dyDescent="0.3">
      <c r="A166" s="26"/>
      <c r="B166" s="43">
        <v>6355</v>
      </c>
      <c r="C166" s="44" t="s">
        <v>228</v>
      </c>
      <c r="D166" s="45"/>
      <c r="E166" s="46"/>
      <c r="F166" s="229">
        <f>'3. Income &amp; Expenditure Budget'!F179</f>
        <v>0</v>
      </c>
    </row>
    <row r="167" spans="1:6" x14ac:dyDescent="0.3">
      <c r="A167" s="26"/>
      <c r="B167" s="43">
        <v>6400</v>
      </c>
      <c r="C167" s="44" t="s">
        <v>229</v>
      </c>
      <c r="D167" s="45"/>
      <c r="E167" s="46"/>
      <c r="F167" s="229">
        <f>'3. Income &amp; Expenditure Budget'!F180</f>
        <v>0</v>
      </c>
    </row>
    <row r="168" spans="1:6" x14ac:dyDescent="0.3">
      <c r="A168" s="26"/>
      <c r="B168" s="43">
        <v>6450</v>
      </c>
      <c r="C168" s="44" t="s">
        <v>230</v>
      </c>
      <c r="D168" s="45"/>
      <c r="E168" s="46"/>
      <c r="F168" s="229">
        <f>'3. Income &amp; Expenditure Budget'!F181</f>
        <v>0</v>
      </c>
    </row>
    <row r="169" spans="1:6" x14ac:dyDescent="0.3">
      <c r="A169" s="26"/>
      <c r="B169" s="43">
        <v>6500</v>
      </c>
      <c r="C169" s="44" t="s">
        <v>231</v>
      </c>
      <c r="D169" s="45"/>
      <c r="E169" s="46"/>
      <c r="F169" s="229">
        <f>'3. Income &amp; Expenditure Budget'!F182</f>
        <v>0</v>
      </c>
    </row>
    <row r="170" spans="1:6" x14ac:dyDescent="0.3">
      <c r="A170" s="26"/>
      <c r="B170" s="43">
        <v>6600</v>
      </c>
      <c r="C170" s="44" t="s">
        <v>232</v>
      </c>
      <c r="D170" s="45"/>
      <c r="E170" s="46"/>
      <c r="F170" s="229">
        <f>'3. Income &amp; Expenditure Budget'!F183</f>
        <v>0</v>
      </c>
    </row>
    <row r="171" spans="1:6" x14ac:dyDescent="0.3">
      <c r="A171" s="26"/>
      <c r="B171" s="43">
        <v>6650</v>
      </c>
      <c r="C171" s="44" t="s">
        <v>233</v>
      </c>
      <c r="D171" s="45"/>
      <c r="E171" s="46"/>
      <c r="F171" s="229">
        <f>'3. Income &amp; Expenditure Budget'!F184</f>
        <v>0</v>
      </c>
    </row>
    <row r="172" spans="1:6" x14ac:dyDescent="0.3">
      <c r="A172" s="26"/>
      <c r="B172" s="43">
        <v>6700</v>
      </c>
      <c r="C172" s="44" t="s">
        <v>234</v>
      </c>
      <c r="D172" s="45"/>
      <c r="E172" s="46"/>
      <c r="F172" s="229">
        <f>'3. Income &amp; Expenditure Budget'!F185</f>
        <v>0</v>
      </c>
    </row>
    <row r="173" spans="1:6" x14ac:dyDescent="0.3">
      <c r="A173" s="26"/>
      <c r="B173" s="43">
        <v>6730</v>
      </c>
      <c r="C173" s="44" t="s">
        <v>235</v>
      </c>
      <c r="D173" s="45"/>
      <c r="E173" s="46"/>
      <c r="F173" s="229">
        <f>'3. Income &amp; Expenditure Budget'!F186</f>
        <v>0</v>
      </c>
    </row>
    <row r="174" spans="1:6" x14ac:dyDescent="0.3">
      <c r="A174" s="26"/>
      <c r="B174" s="43">
        <v>6731</v>
      </c>
      <c r="C174" s="44" t="s">
        <v>334</v>
      </c>
      <c r="D174" s="45"/>
      <c r="E174" s="46"/>
      <c r="F174" s="229">
        <f>'3. Income &amp; Expenditure Budget'!F187</f>
        <v>0</v>
      </c>
    </row>
    <row r="175" spans="1:6" x14ac:dyDescent="0.3">
      <c r="A175" s="26"/>
      <c r="B175" s="43">
        <v>6750</v>
      </c>
      <c r="C175" s="44" t="s">
        <v>236</v>
      </c>
      <c r="D175" s="45"/>
      <c r="E175" s="46"/>
      <c r="F175" s="229">
        <f>'3. Income &amp; Expenditure Budget'!F188</f>
        <v>0</v>
      </c>
    </row>
    <row r="176" spans="1:6" x14ac:dyDescent="0.3">
      <c r="A176" s="26"/>
      <c r="B176" s="43">
        <v>6755</v>
      </c>
      <c r="C176" s="44" t="s">
        <v>237</v>
      </c>
      <c r="D176" s="45"/>
      <c r="E176" s="46"/>
      <c r="F176" s="229">
        <f>'3. Income &amp; Expenditure Budget'!F189</f>
        <v>0</v>
      </c>
    </row>
    <row r="177" spans="1:6" x14ac:dyDescent="0.3">
      <c r="A177" s="26"/>
      <c r="B177" s="43">
        <v>6780</v>
      </c>
      <c r="C177" s="44" t="s">
        <v>6</v>
      </c>
      <c r="D177" s="45"/>
      <c r="E177" s="46"/>
      <c r="F177" s="229">
        <f>'3. Income &amp; Expenditure Budget'!F190</f>
        <v>0</v>
      </c>
    </row>
    <row r="178" spans="1:6" x14ac:dyDescent="0.3">
      <c r="A178" s="26"/>
      <c r="B178" s="43">
        <v>6800</v>
      </c>
      <c r="C178" s="44" t="s">
        <v>238</v>
      </c>
      <c r="D178" s="45"/>
      <c r="E178" s="46"/>
      <c r="F178" s="229">
        <f>'3. Income &amp; Expenditure Budget'!F191</f>
        <v>0</v>
      </c>
    </row>
    <row r="179" spans="1:6" x14ac:dyDescent="0.3">
      <c r="A179" s="26"/>
      <c r="B179" s="43">
        <v>6830</v>
      </c>
      <c r="C179" s="44" t="s">
        <v>239</v>
      </c>
      <c r="D179" s="45"/>
      <c r="E179" s="46"/>
      <c r="F179" s="229">
        <f>'3. Income &amp; Expenditure Budget'!F192</f>
        <v>0</v>
      </c>
    </row>
    <row r="180" spans="1:6" x14ac:dyDescent="0.3">
      <c r="A180" s="26"/>
      <c r="B180" s="43">
        <v>6860</v>
      </c>
      <c r="C180" s="44" t="s">
        <v>240</v>
      </c>
      <c r="D180" s="45"/>
      <c r="E180" s="46"/>
      <c r="F180" s="229">
        <f>'3. Income &amp; Expenditure Budget'!F193</f>
        <v>0</v>
      </c>
    </row>
    <row r="181" spans="1:6" ht="19.5" thickBot="1" x14ac:dyDescent="0.35">
      <c r="A181" s="26"/>
      <c r="B181" s="230">
        <v>6900</v>
      </c>
      <c r="C181" s="231" t="s">
        <v>53</v>
      </c>
      <c r="D181" s="236"/>
      <c r="E181" s="237"/>
      <c r="F181" s="234">
        <f>'3. Income &amp; Expenditure Budget'!F194</f>
        <v>0</v>
      </c>
    </row>
    <row r="182" spans="1:6" x14ac:dyDescent="0.3">
      <c r="A182" s="26"/>
      <c r="B182" s="43">
        <v>7300</v>
      </c>
      <c r="C182" s="44" t="s">
        <v>241</v>
      </c>
      <c r="D182" s="45"/>
      <c r="E182" s="46"/>
      <c r="F182" s="229">
        <f>'3. Income &amp; Expenditure Budget'!F197</f>
        <v>0</v>
      </c>
    </row>
    <row r="183" spans="1:6" x14ac:dyDescent="0.3">
      <c r="A183" s="26"/>
      <c r="B183" s="43">
        <v>7320</v>
      </c>
      <c r="C183" s="44" t="s">
        <v>242</v>
      </c>
      <c r="D183" s="45"/>
      <c r="E183" s="46"/>
      <c r="F183" s="229">
        <f>'3. Income &amp; Expenditure Budget'!F198</f>
        <v>0</v>
      </c>
    </row>
    <row r="184" spans="1:6" x14ac:dyDescent="0.3">
      <c r="A184" s="26"/>
      <c r="B184" s="43">
        <v>7400</v>
      </c>
      <c r="C184" s="44" t="s">
        <v>243</v>
      </c>
      <c r="D184" s="45"/>
      <c r="E184" s="46"/>
      <c r="F184" s="229">
        <f>'3. Income &amp; Expenditure Budget'!F199</f>
        <v>0</v>
      </c>
    </row>
    <row r="185" spans="1:6" x14ac:dyDescent="0.3">
      <c r="A185" s="26"/>
      <c r="B185" s="43">
        <v>7450</v>
      </c>
      <c r="C185" s="44" t="s">
        <v>244</v>
      </c>
      <c r="D185" s="45"/>
      <c r="E185" s="46"/>
      <c r="F185" s="229">
        <f>'3. Income &amp; Expenditure Budget'!F200</f>
        <v>0</v>
      </c>
    </row>
    <row r="186" spans="1:6" x14ac:dyDescent="0.3">
      <c r="A186" s="26"/>
      <c r="B186" s="43">
        <v>7800</v>
      </c>
      <c r="C186" s="44" t="s">
        <v>245</v>
      </c>
      <c r="D186" s="45"/>
      <c r="E186" s="46"/>
      <c r="F186" s="229">
        <f>'3. Income &amp; Expenditure Budget'!F201</f>
        <v>0</v>
      </c>
    </row>
    <row r="187" spans="1:6" ht="19.5" thickBot="1" x14ac:dyDescent="0.35">
      <c r="B187" s="230">
        <v>7850</v>
      </c>
      <c r="C187" s="231" t="s">
        <v>283</v>
      </c>
      <c r="D187" s="236"/>
      <c r="E187" s="237"/>
      <c r="F187" s="238">
        <f>'3. Income &amp; Expenditure Budget'!F202</f>
        <v>0</v>
      </c>
    </row>
  </sheetData>
  <mergeCells count="4">
    <mergeCell ref="H2:O3"/>
    <mergeCell ref="B2:F2"/>
    <mergeCell ref="B3:C3"/>
    <mergeCell ref="B4:C4"/>
  </mergeCells>
  <conditionalFormatting sqref="B1:B33 B39:B1048576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scale="49" fitToHeight="2" orientation="portrait" r:id="rId1"/>
  <rowBreaks count="1" manualBreakCount="1">
    <brk id="157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33F4494C38DE4CAFCFDDCAD7D4B077" ma:contentTypeVersion="10" ma:contentTypeDescription="Create a new document." ma:contentTypeScope="" ma:versionID="f0026b41389cafcd9a9117002e50536f">
  <xsd:schema xmlns:xsd="http://www.w3.org/2001/XMLSchema" xmlns:xs="http://www.w3.org/2001/XMLSchema" xmlns:p="http://schemas.microsoft.com/office/2006/metadata/properties" xmlns:ns3="02084eb1-3cb6-4010-a18d-f29185a995c9" targetNamespace="http://schemas.microsoft.com/office/2006/metadata/properties" ma:root="true" ma:fieldsID="d87f1c2b5ba6c755959e9b1b43b78191" ns3:_="">
    <xsd:import namespace="02084eb1-3cb6-4010-a18d-f29185a995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84eb1-3cb6-4010-a18d-f29185a99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BEAC99-3F5B-40E4-A968-DEC88719988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2084eb1-3cb6-4010-a18d-f29185a995c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22BBBC-48D7-49F3-9740-FCC1F75387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3FF39D-E398-4F35-9D05-9D97F19C7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084eb1-3cb6-4010-a18d-f29185a995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1. Instructions</vt:lpstr>
      <vt:lpstr>2. Budget Grant Calculation</vt:lpstr>
      <vt:lpstr>3. Income &amp; Expenditure Budget</vt:lpstr>
      <vt:lpstr>4. Capital Project</vt:lpstr>
      <vt:lpstr>5. COVID</vt:lpstr>
      <vt:lpstr>Import Budget</vt:lpstr>
      <vt:lpstr>DEIS_NonDeis</vt:lpstr>
      <vt:lpstr>Full_Reduced_Grant</vt:lpstr>
      <vt:lpstr>No_of_Teachers</vt:lpstr>
      <vt:lpstr>'1. Instructions'!Print_Area</vt:lpstr>
      <vt:lpstr>'3. Income &amp; Expenditure Budget'!Print_Area</vt:lpstr>
      <vt:lpstr>'4. Capital Project'!Print_Area</vt:lpstr>
      <vt:lpstr>'Import Budget'!Print_Area</vt:lpstr>
      <vt:lpstr>SpecSch_Full_Grant</vt:lpstr>
      <vt:lpstr>SpecSch_Reduced_Grant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Lambert</dc:creator>
  <cp:lastModifiedBy>Ann Haugh</cp:lastModifiedBy>
  <cp:lastPrinted>2020-06-12T13:34:32Z</cp:lastPrinted>
  <dcterms:created xsi:type="dcterms:W3CDTF">2007-11-08T09:50:16Z</dcterms:created>
  <dcterms:modified xsi:type="dcterms:W3CDTF">2021-05-18T09:29:42Z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0x0101006433F4494C38DE4CAFCFDDCAD7D4B077</vt:lpwstr>
  </property>
</Properties>
</file>