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https://jmbdomain-my.sharepoint.com/personal/eileenahern_fssu_ie/Documents/Documents/Budgets/VSS Budgets/VSS Budget 2021-2022/Feb updates/"/>
    </mc:Choice>
  </mc:AlternateContent>
  <xr:revisionPtr revIDLastSave="9" documentId="8_{9A3BA62D-95A1-4739-9555-CB47FA2F5284}" xr6:coauthVersionLast="46" xr6:coauthVersionMax="46" xr10:uidLastSave="{BB0313B6-9BDE-4110-A049-69355226790C}"/>
  <bookViews>
    <workbookView xWindow="-108" yWindow="-108" windowWidth="23256" windowHeight="12576" tabRatio="864" xr2:uid="{00000000-000D-0000-FFFF-FFFF00000000}"/>
  </bookViews>
  <sheets>
    <sheet name="Budget Template Steps" sheetId="7" r:id="rId1"/>
    <sheet name="1a.Budget Grant Calculation" sheetId="4" r:id="rId2"/>
    <sheet name="1b.Grants -Covid -19" sheetId="8" r:id="rId3"/>
    <sheet name="2. Income &amp; Expenditure Budget" sheetId="1" r:id="rId4"/>
    <sheet name="3. Opening Bank  Position" sheetId="2" r:id="rId5"/>
    <sheet name="4. Estimated  Bank Cashflow" sheetId="3" r:id="rId6"/>
    <sheet name="5. Capital Budget" sheetId="5" r:id="rId7"/>
    <sheet name="6. Monthly Cashflow "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G43" i="4" l="1"/>
  <c r="F179" i="6"/>
  <c r="G104" i="1"/>
  <c r="G159" i="1"/>
  <c r="G156" i="1"/>
  <c r="G185" i="1"/>
  <c r="F174" i="6" l="1"/>
  <c r="F166" i="6"/>
  <c r="F153" i="6"/>
  <c r="F154" i="6"/>
  <c r="F155" i="6"/>
  <c r="F156" i="6"/>
  <c r="F157" i="6"/>
  <c r="F158" i="6"/>
  <c r="F160" i="6"/>
  <c r="F161" i="6"/>
  <c r="F162" i="6"/>
  <c r="F163" i="6"/>
  <c r="F164" i="6"/>
  <c r="F165" i="6"/>
  <c r="F167" i="6"/>
  <c r="F168" i="6"/>
  <c r="F150" i="6"/>
  <c r="F138" i="6"/>
  <c r="F139" i="6"/>
  <c r="F140" i="6"/>
  <c r="F141" i="6"/>
  <c r="F142" i="6"/>
  <c r="F143" i="6"/>
  <c r="F144" i="6"/>
  <c r="F145" i="6"/>
  <c r="H99" i="6"/>
  <c r="I99" i="6"/>
  <c r="J99" i="6"/>
  <c r="K99" i="6"/>
  <c r="L99" i="6"/>
  <c r="M99" i="6"/>
  <c r="N99" i="6"/>
  <c r="O99" i="6"/>
  <c r="P99" i="6"/>
  <c r="Q99" i="6"/>
  <c r="R99" i="6"/>
  <c r="G99" i="6"/>
  <c r="F98" i="6"/>
  <c r="F95" i="6"/>
  <c r="F91" i="6" l="1"/>
  <c r="F24" i="6"/>
  <c r="F30" i="6"/>
  <c r="F31" i="6"/>
  <c r="F32" i="6"/>
  <c r="F33" i="6"/>
  <c r="F22" i="6"/>
  <c r="F23" i="6"/>
  <c r="B5" i="8"/>
  <c r="B4" i="8"/>
  <c r="A2" i="8"/>
  <c r="A3" i="2"/>
  <c r="E22" i="8"/>
  <c r="D21" i="8"/>
  <c r="F21" i="8" s="1"/>
  <c r="G34" i="1" s="1"/>
  <c r="G178" i="1" s="1"/>
  <c r="F172" i="6" s="1"/>
  <c r="E18" i="8" l="1"/>
  <c r="F28" i="6"/>
  <c r="E20" i="8"/>
  <c r="F20" i="8" s="1"/>
  <c r="G33" i="1" s="1"/>
  <c r="D22" i="8"/>
  <c r="F22" i="8" s="1"/>
  <c r="G35" i="1" s="1"/>
  <c r="G179" i="1" s="1"/>
  <c r="F173" i="6" s="1"/>
  <c r="F14" i="8"/>
  <c r="D19" i="8"/>
  <c r="F19" i="8" s="1"/>
  <c r="G32" i="1" s="1"/>
  <c r="D18" i="8"/>
  <c r="F18" i="8" s="1"/>
  <c r="G31" i="1" s="1"/>
  <c r="F29" i="6" l="1"/>
  <c r="G176" i="1"/>
  <c r="F170" i="6" s="1"/>
  <c r="F26" i="6"/>
  <c r="G165" i="1"/>
  <c r="F25" i="6"/>
  <c r="G177" i="1"/>
  <c r="F171" i="6" s="1"/>
  <c r="F27" i="6"/>
  <c r="A2" i="3"/>
  <c r="A4" i="2"/>
  <c r="F159" i="6" l="1"/>
  <c r="G181" i="1"/>
  <c r="H146" i="6"/>
  <c r="I146" i="6"/>
  <c r="J146" i="6"/>
  <c r="K146" i="6"/>
  <c r="L146" i="6"/>
  <c r="M146" i="6"/>
  <c r="N146" i="6"/>
  <c r="O146" i="6"/>
  <c r="P146" i="6"/>
  <c r="Q146" i="6"/>
  <c r="R146" i="6"/>
  <c r="G146" i="6"/>
  <c r="F78" i="6" l="1"/>
  <c r="F79" i="6"/>
  <c r="G218" i="1"/>
  <c r="G210" i="1"/>
  <c r="G87" i="1"/>
  <c r="G75" i="1"/>
  <c r="G48" i="1"/>
  <c r="F208" i="6" l="1"/>
  <c r="F209" i="6"/>
  <c r="F210" i="6"/>
  <c r="F211" i="6"/>
  <c r="F207" i="6"/>
  <c r="F180" i="6"/>
  <c r="F181" i="6"/>
  <c r="F182" i="6"/>
  <c r="F183" i="6"/>
  <c r="F184" i="6"/>
  <c r="F185" i="6"/>
  <c r="F186" i="6"/>
  <c r="F187" i="6"/>
  <c r="F188" i="6"/>
  <c r="F189" i="6"/>
  <c r="F190" i="6"/>
  <c r="F191" i="6"/>
  <c r="F192" i="6"/>
  <c r="F193" i="6"/>
  <c r="F194" i="6"/>
  <c r="F195" i="6"/>
  <c r="F196" i="6"/>
  <c r="F197" i="6"/>
  <c r="F198" i="6"/>
  <c r="F199" i="6"/>
  <c r="F200" i="6"/>
  <c r="F201" i="6"/>
  <c r="F202" i="6"/>
  <c r="F203" i="6"/>
  <c r="F178" i="6"/>
  <c r="F151" i="6"/>
  <c r="F152" i="6"/>
  <c r="F169" i="6"/>
  <c r="F149" i="6"/>
  <c r="F103" i="6"/>
  <c r="F104" i="6"/>
  <c r="F105" i="6"/>
  <c r="F106" i="6"/>
  <c r="F107" i="6"/>
  <c r="F108" i="6"/>
  <c r="F109" i="6"/>
  <c r="F110" i="6"/>
  <c r="F111" i="6"/>
  <c r="F112" i="6"/>
  <c r="F113" i="6"/>
  <c r="F114" i="6"/>
  <c r="F115" i="6"/>
  <c r="F116" i="6"/>
  <c r="F117" i="6"/>
  <c r="F118" i="6"/>
  <c r="F119" i="6"/>
  <c r="F120" i="6"/>
  <c r="F121" i="6"/>
  <c r="F122" i="6"/>
  <c r="F123" i="6"/>
  <c r="F124" i="6"/>
  <c r="F126" i="6"/>
  <c r="F127" i="6"/>
  <c r="F128" i="6"/>
  <c r="F129" i="6"/>
  <c r="F130" i="6"/>
  <c r="F131" i="6"/>
  <c r="F132" i="6"/>
  <c r="F133" i="6"/>
  <c r="F134" i="6"/>
  <c r="F135" i="6"/>
  <c r="F136" i="6"/>
  <c r="F137" i="6"/>
  <c r="F102" i="6"/>
  <c r="F90" i="6"/>
  <c r="F93" i="6"/>
  <c r="F94" i="6"/>
  <c r="F96" i="6"/>
  <c r="F97" i="6"/>
  <c r="F89" i="6"/>
  <c r="F73" i="6"/>
  <c r="F74" i="6"/>
  <c r="F75" i="6"/>
  <c r="F76" i="6"/>
  <c r="F77" i="6"/>
  <c r="F80" i="6"/>
  <c r="F72" i="6"/>
  <c r="F46" i="6"/>
  <c r="F47" i="6"/>
  <c r="F48" i="6"/>
  <c r="F49" i="6"/>
  <c r="F50" i="6"/>
  <c r="F51" i="6"/>
  <c r="F52" i="6"/>
  <c r="F53" i="6"/>
  <c r="F54" i="6"/>
  <c r="F55" i="6"/>
  <c r="F56" i="6"/>
  <c r="F57" i="6"/>
  <c r="F58" i="6"/>
  <c r="F59" i="6"/>
  <c r="F60" i="6"/>
  <c r="F61" i="6"/>
  <c r="F62" i="6"/>
  <c r="F63" i="6"/>
  <c r="F64" i="6"/>
  <c r="F65" i="6"/>
  <c r="F66" i="6"/>
  <c r="F67" i="6"/>
  <c r="F68" i="6"/>
  <c r="F45" i="6"/>
  <c r="F38" i="6"/>
  <c r="F39" i="6"/>
  <c r="F40" i="6"/>
  <c r="F41" i="6"/>
  <c r="F37" i="6"/>
  <c r="G81" i="6"/>
  <c r="H81" i="6"/>
  <c r="I81" i="6"/>
  <c r="J81" i="6"/>
  <c r="K81" i="6"/>
  <c r="L81" i="6"/>
  <c r="M81" i="6"/>
  <c r="N81" i="6"/>
  <c r="O81" i="6"/>
  <c r="P81" i="6"/>
  <c r="Q81" i="6"/>
  <c r="R81" i="6"/>
  <c r="G69" i="6"/>
  <c r="H69" i="6"/>
  <c r="I69" i="6"/>
  <c r="J69" i="6"/>
  <c r="K69" i="6"/>
  <c r="L69" i="6"/>
  <c r="M69" i="6"/>
  <c r="N69" i="6"/>
  <c r="O69" i="6"/>
  <c r="P69" i="6"/>
  <c r="Q69" i="6"/>
  <c r="R69" i="6"/>
  <c r="G42" i="6"/>
  <c r="H42" i="6"/>
  <c r="I42" i="6"/>
  <c r="J42" i="6"/>
  <c r="K42" i="6"/>
  <c r="L42" i="6"/>
  <c r="M42" i="6"/>
  <c r="N42" i="6"/>
  <c r="O42" i="6"/>
  <c r="P42" i="6"/>
  <c r="Q42" i="6"/>
  <c r="R42" i="6"/>
  <c r="H36" i="6"/>
  <c r="I36" i="6"/>
  <c r="J36" i="6"/>
  <c r="K36" i="6"/>
  <c r="L36" i="6"/>
  <c r="M36" i="6"/>
  <c r="N36" i="6"/>
  <c r="O36" i="6"/>
  <c r="P36" i="6"/>
  <c r="Q36" i="6"/>
  <c r="R36" i="6"/>
  <c r="G36" i="6"/>
  <c r="F13" i="6"/>
  <c r="F18" i="6"/>
  <c r="F21" i="6"/>
  <c r="F35" i="6"/>
  <c r="F37" i="4"/>
  <c r="F35" i="4"/>
  <c r="F36" i="4"/>
  <c r="F34" i="4"/>
  <c r="A2" i="5"/>
  <c r="B59" i="4"/>
  <c r="F59" i="4" s="1"/>
  <c r="B56" i="4"/>
  <c r="G56" i="4" s="1"/>
  <c r="G22" i="1" s="1"/>
  <c r="F16" i="6" s="1"/>
  <c r="B54" i="4"/>
  <c r="G54" i="4" s="1"/>
  <c r="G26" i="1" s="1"/>
  <c r="F20" i="6" s="1"/>
  <c r="F43" i="4"/>
  <c r="F42" i="4"/>
  <c r="G40" i="4"/>
  <c r="G18" i="1" s="1"/>
  <c r="G131" i="1" s="1"/>
  <c r="G212" i="6"/>
  <c r="H212" i="6"/>
  <c r="I212" i="6"/>
  <c r="J212" i="6"/>
  <c r="K212" i="6"/>
  <c r="L212" i="6"/>
  <c r="M212" i="6"/>
  <c r="N212" i="6"/>
  <c r="O212" i="6"/>
  <c r="P212" i="6"/>
  <c r="Q212" i="6"/>
  <c r="R212" i="6"/>
  <c r="G204" i="6"/>
  <c r="H204" i="6"/>
  <c r="I204" i="6"/>
  <c r="J204" i="6"/>
  <c r="K204" i="6"/>
  <c r="L204" i="6"/>
  <c r="M204" i="6"/>
  <c r="N204" i="6"/>
  <c r="O204" i="6"/>
  <c r="P204" i="6"/>
  <c r="Q204" i="6"/>
  <c r="R204" i="6"/>
  <c r="G175" i="6"/>
  <c r="H175" i="6"/>
  <c r="I175" i="6"/>
  <c r="J175" i="6"/>
  <c r="K175" i="6"/>
  <c r="L175" i="6"/>
  <c r="M175" i="6"/>
  <c r="N175" i="6"/>
  <c r="O175" i="6"/>
  <c r="P175" i="6"/>
  <c r="Q175" i="6"/>
  <c r="R175" i="6"/>
  <c r="A2" i="6"/>
  <c r="A1" i="6"/>
  <c r="C6" i="1"/>
  <c r="C5" i="1"/>
  <c r="A5" i="5"/>
  <c r="A4" i="5"/>
  <c r="A5" i="3"/>
  <c r="A4" i="3"/>
  <c r="A5" i="2"/>
  <c r="B60" i="4"/>
  <c r="F60" i="4" s="1"/>
  <c r="E22" i="2"/>
  <c r="F50" i="4"/>
  <c r="F49" i="4"/>
  <c r="F46" i="4"/>
  <c r="F45" i="4"/>
  <c r="B66" i="4"/>
  <c r="G66" i="4" s="1"/>
  <c r="B62" i="4"/>
  <c r="G62" i="4" s="1"/>
  <c r="G20" i="1" s="1"/>
  <c r="F14" i="6" s="1"/>
  <c r="B65" i="4"/>
  <c r="G65" i="4" s="1"/>
  <c r="B64" i="4"/>
  <c r="B57" i="4"/>
  <c r="B55" i="4"/>
  <c r="G55" i="4" s="1"/>
  <c r="G21" i="1" s="1"/>
  <c r="F15" i="6" s="1"/>
  <c r="B34" i="5"/>
  <c r="B17" i="5"/>
  <c r="E16" i="2"/>
  <c r="E11" i="2"/>
  <c r="B36" i="5" l="1"/>
  <c r="E23" i="2"/>
  <c r="B7" i="3" s="1"/>
  <c r="G64" i="4"/>
  <c r="G67" i="4" s="1"/>
  <c r="G40" i="1" s="1"/>
  <c r="F34" i="6" s="1"/>
  <c r="G57" i="4"/>
  <c r="G23" i="1" s="1"/>
  <c r="F17" i="6" s="1"/>
  <c r="F12" i="6"/>
  <c r="G152" i="1"/>
  <c r="F51" i="4"/>
  <c r="G51" i="4" s="1"/>
  <c r="G17" i="1" s="1"/>
  <c r="F11" i="6" s="1"/>
  <c r="F81" i="6"/>
  <c r="F69" i="6"/>
  <c r="F42" i="6"/>
  <c r="G60" i="4"/>
  <c r="G25" i="1" s="1"/>
  <c r="G98" i="1" s="1"/>
  <c r="G105" i="1" s="1"/>
  <c r="F47" i="4"/>
  <c r="G47" i="4" s="1"/>
  <c r="G16" i="1" s="1"/>
  <c r="F10" i="6" s="1"/>
  <c r="F38" i="4"/>
  <c r="G38" i="4" s="1"/>
  <c r="N214" i="6"/>
  <c r="N216" i="6" s="1"/>
  <c r="G15" i="1"/>
  <c r="F9" i="6" s="1"/>
  <c r="F175" i="6"/>
  <c r="F204" i="6"/>
  <c r="F212" i="6"/>
  <c r="Q214" i="6"/>
  <c r="Q216" i="6" s="1"/>
  <c r="M214" i="6"/>
  <c r="M216" i="6" s="1"/>
  <c r="I214" i="6"/>
  <c r="I216" i="6" s="1"/>
  <c r="R214" i="6"/>
  <c r="R216" i="6" s="1"/>
  <c r="J214" i="6"/>
  <c r="J216" i="6" s="1"/>
  <c r="P214" i="6"/>
  <c r="P216" i="6" s="1"/>
  <c r="L214" i="6"/>
  <c r="L216" i="6" s="1"/>
  <c r="H214" i="6"/>
  <c r="H216" i="6" s="1"/>
  <c r="O214" i="6"/>
  <c r="O216" i="6" s="1"/>
  <c r="K214" i="6"/>
  <c r="K216" i="6" s="1"/>
  <c r="G214" i="6"/>
  <c r="G216" i="6" s="1"/>
  <c r="Q83" i="6"/>
  <c r="M83" i="6"/>
  <c r="I83" i="6"/>
  <c r="R83" i="6"/>
  <c r="J83" i="6"/>
  <c r="P83" i="6"/>
  <c r="L83" i="6"/>
  <c r="H83" i="6"/>
  <c r="N83" i="6"/>
  <c r="O83" i="6"/>
  <c r="K83" i="6"/>
  <c r="G83" i="6"/>
  <c r="L218" i="6" l="1"/>
  <c r="F125" i="6"/>
  <c r="F146" i="6" s="1"/>
  <c r="F19" i="6"/>
  <c r="J218" i="6"/>
  <c r="Q218" i="6"/>
  <c r="H218" i="6"/>
  <c r="R218" i="6"/>
  <c r="G68" i="4"/>
  <c r="K218" i="6"/>
  <c r="I218" i="6"/>
  <c r="P218" i="6"/>
  <c r="N218" i="6"/>
  <c r="O218" i="6"/>
  <c r="M218" i="6"/>
  <c r="G218" i="6"/>
  <c r="G220" i="1" l="1"/>
  <c r="G222" i="1" s="1"/>
  <c r="F92" i="6"/>
  <c r="G14" i="1"/>
  <c r="F99" i="6" l="1"/>
  <c r="F214" i="6" s="1"/>
  <c r="F216" i="6" s="1"/>
  <c r="F8" i="6"/>
  <c r="F36" i="6" s="1"/>
  <c r="G42" i="1"/>
  <c r="B11" i="3"/>
  <c r="F83" i="6" l="1"/>
  <c r="F218" i="6" s="1"/>
  <c r="G89" i="1"/>
  <c r="B9" i="3" s="1"/>
  <c r="B13" i="3" s="1"/>
  <c r="G224" i="1" l="1"/>
</calcChain>
</file>

<file path=xl/sharedStrings.xml><?xml version="1.0" encoding="utf-8"?>
<sst xmlns="http://schemas.openxmlformats.org/spreadsheetml/2006/main" count="599" uniqueCount="364">
  <si>
    <t>INCOME</t>
  </si>
  <si>
    <t>Department of Education Income</t>
  </si>
  <si>
    <t>Capitation</t>
  </si>
  <si>
    <t>Secretarial Grant</t>
  </si>
  <si>
    <t>Caretaker Grant</t>
  </si>
  <si>
    <t>Grant for Traveller Students</t>
  </si>
  <si>
    <t>Other DES Grants</t>
  </si>
  <si>
    <t>Book Rental</t>
  </si>
  <si>
    <t>Canteen Income</t>
  </si>
  <si>
    <t>Tuck Shop Income</t>
  </si>
  <si>
    <t>Bus Income</t>
  </si>
  <si>
    <t>Other Income</t>
  </si>
  <si>
    <t>Bank Interest Received</t>
  </si>
  <si>
    <t>TOTAL INCOME</t>
  </si>
  <si>
    <t>EXPENDITURE</t>
  </si>
  <si>
    <t>Other Education Expenses</t>
  </si>
  <si>
    <t>Caretakers Wages</t>
  </si>
  <si>
    <t>Cleaners Wages</t>
  </si>
  <si>
    <t>Contract Cleaners</t>
  </si>
  <si>
    <t>Cleaning Materials</t>
  </si>
  <si>
    <t>Repairs - Buildings &amp; Grounds</t>
  </si>
  <si>
    <t>Repairs - Furniture, Fittings, Equipment</t>
  </si>
  <si>
    <t>Security</t>
  </si>
  <si>
    <t>Insurance</t>
  </si>
  <si>
    <t>Heating</t>
  </si>
  <si>
    <t>Light and Power</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</si>
  <si>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</si>
  <si>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</si>
  <si>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</si>
  <si>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</si>
  <si>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</si>
  <si>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</si>
  <si>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</si>
  <si>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</si>
  <si>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</si>
  <si>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</si>
  <si>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</si>
  <si>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Rate</t>
  </si>
  <si>
    <t>Traveller Pupils</t>
  </si>
  <si>
    <t>Total</t>
  </si>
  <si>
    <t>Detail</t>
  </si>
  <si>
    <t xml:space="preserve"> </t>
  </si>
  <si>
    <t>€</t>
  </si>
  <si>
    <t>Roll No.</t>
  </si>
  <si>
    <t xml:space="preserve">Year </t>
  </si>
  <si>
    <t>Other</t>
  </si>
  <si>
    <t>Proposed Capital Expenditure:</t>
  </si>
  <si>
    <t>Estimated Cost</t>
  </si>
  <si>
    <t>Funding to finance Capital Expenditure:</t>
  </si>
  <si>
    <t>Fundraising</t>
  </si>
  <si>
    <t>1/3</t>
  </si>
  <si>
    <t>Less 2/3</t>
  </si>
  <si>
    <t>2/3</t>
  </si>
  <si>
    <t>Less 1/3</t>
  </si>
  <si>
    <t>Add -amounts owing to the School</t>
  </si>
  <si>
    <t xml:space="preserve">Less-amounts owed by the School </t>
  </si>
  <si>
    <t>Reimbursable Expenses</t>
  </si>
  <si>
    <t>Equalisation</t>
  </si>
  <si>
    <t>Total Other DES Grants</t>
  </si>
  <si>
    <t xml:space="preserve">  New buildings, extensions, major refurbishment  (Specify)</t>
  </si>
  <si>
    <t>Parents’ Contribution.</t>
  </si>
  <si>
    <t xml:space="preserve">School Name </t>
  </si>
  <si>
    <t>Income &amp; Expenditure Budget</t>
  </si>
  <si>
    <t>School Contribution</t>
  </si>
  <si>
    <t>Trustee Contribution</t>
  </si>
  <si>
    <t xml:space="preserve">Transition Year </t>
  </si>
  <si>
    <t>Physics and Chemistry</t>
  </si>
  <si>
    <t>LCA</t>
  </si>
  <si>
    <t>JCSP</t>
  </si>
  <si>
    <t xml:space="preserve"> Budget Grant Calculation</t>
  </si>
  <si>
    <t>12345Q</t>
  </si>
  <si>
    <t>Estimated Cashflow</t>
  </si>
  <si>
    <t>Capital Budget</t>
  </si>
  <si>
    <t>Other DES Grants (€ Amount)</t>
  </si>
  <si>
    <t>THE CELLS BELOW ARE FORMULA BASED PLEASE DO NOT ADJUST</t>
  </si>
  <si>
    <t>Permanent/CID Wholetime Equivalent Teachers</t>
  </si>
  <si>
    <t>Allocations Sheet Page 2</t>
  </si>
  <si>
    <t>Department of Education and Skills Grants</t>
  </si>
  <si>
    <t>Special Subjects Grant</t>
  </si>
  <si>
    <t>Substitute Teachers</t>
  </si>
  <si>
    <t xml:space="preserve">DES Minor Works Grant -non capital </t>
  </si>
  <si>
    <t/>
  </si>
  <si>
    <t>Classroom Books</t>
  </si>
  <si>
    <t>Journals &amp; Year Book Income</t>
  </si>
  <si>
    <t>School Administration Charges</t>
  </si>
  <si>
    <t>Mock Exam Income</t>
  </si>
  <si>
    <t xml:space="preserve">Reimbursable Income </t>
  </si>
  <si>
    <t>Amortisation of Grants</t>
  </si>
  <si>
    <t>Privately Paid Teachers</t>
  </si>
  <si>
    <t>TOTAL  EXPENDITURE</t>
  </si>
  <si>
    <t>Accruals</t>
  </si>
  <si>
    <t>Grants due for previous year</t>
  </si>
  <si>
    <t>Teachers opted out of  Supervision/Substitution Scheme</t>
  </si>
  <si>
    <t>post-31/12/2010</t>
  </si>
  <si>
    <t>PLEASE FILL IN THE GREEN BOXES:</t>
  </si>
  <si>
    <r>
      <t xml:space="preserve">  </t>
    </r>
    <r>
      <rPr>
        <b/>
        <sz val="12"/>
        <color indexed="8"/>
        <rFont val="Calibri"/>
        <family val="2"/>
      </rPr>
      <t>Furniture, Fittings and Equipment  (Specify)</t>
    </r>
  </si>
  <si>
    <r>
      <t xml:space="preserve">  </t>
    </r>
    <r>
      <rPr>
        <b/>
        <sz val="12"/>
        <color indexed="8"/>
        <rFont val="Calibri"/>
        <family val="2"/>
      </rPr>
      <t>Computer Equipment  (Specify)</t>
    </r>
  </si>
  <si>
    <t>Surplus (Deficit)   B-A</t>
  </si>
  <si>
    <t>Total Capital Funding                                                        B</t>
  </si>
  <si>
    <t>Total Capital Expenditure                                                 A</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</si>
  <si>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</si>
  <si>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</si>
  <si>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</si>
  <si>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</si>
  <si>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Employed for the first time by the DES Pre 01/01/2011 See Note 1</t>
  </si>
  <si>
    <t>Employed for the first time by the DES Post 31/12/2010 See Note 1</t>
  </si>
  <si>
    <r>
      <t xml:space="preserve">Note 1: Supervision/Substitution </t>
    </r>
    <r>
      <rPr>
        <b/>
        <sz val="11"/>
        <color indexed="8"/>
        <rFont val="Calibri"/>
        <family val="2"/>
      </rPr>
      <t xml:space="preserve">                   </t>
    </r>
  </si>
  <si>
    <t>No. of Students in Approved Special Classes or Units</t>
  </si>
  <si>
    <r>
      <t>Supervision/Substitution                                                                                              pre 01/01/2011</t>
    </r>
    <r>
      <rPr>
        <b/>
        <sz val="11"/>
        <color indexed="8"/>
        <rFont val="Calibri"/>
        <family val="2"/>
      </rPr>
      <t xml:space="preserve">           </t>
    </r>
  </si>
  <si>
    <t>School Generated Income</t>
  </si>
  <si>
    <t>Fees ( Fee Charging Schools)</t>
  </si>
  <si>
    <t>Total School Generated Income</t>
  </si>
  <si>
    <t>Total Other Income</t>
  </si>
  <si>
    <t>Education Salaries</t>
  </si>
  <si>
    <t>Supervisors and Substitutes   S&amp;S Grant</t>
  </si>
  <si>
    <t>Education Other</t>
  </si>
  <si>
    <t>Games (Excluding Travel)</t>
  </si>
  <si>
    <t>Repairs, Maintanence &amp; Establishment</t>
  </si>
  <si>
    <t>Administration</t>
  </si>
  <si>
    <t>Finance</t>
  </si>
  <si>
    <t>Total Finance Costs</t>
  </si>
  <si>
    <t>Total Administration Costs</t>
  </si>
  <si>
    <t>Total Repairs, Maintanence &amp; Establishment Costs</t>
  </si>
  <si>
    <t>Total Education Other Costs</t>
  </si>
  <si>
    <t>Total Education Salaries Costs</t>
  </si>
  <si>
    <t xml:space="preserve"> TYPE IN ZERO IF YOU HAVE A DES PAID SECRETARY</t>
  </si>
  <si>
    <t>SURPLUS/ (DEFICIT)</t>
  </si>
  <si>
    <t>Adult Education Income</t>
  </si>
  <si>
    <t>State Exam  Salaries</t>
  </si>
  <si>
    <t>Caretakers Pension paid by school</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</si>
  <si>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</si>
  <si>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</si>
  <si>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</si>
  <si>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</si>
  <si>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</si>
  <si>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</si>
  <si>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</si>
  <si>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</si>
  <si>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</si>
  <si>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</si>
  <si>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</si>
  <si>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</si>
  <si>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</si>
  <si>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</si>
  <si>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</si>
  <si>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</si>
  <si>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</si>
  <si>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</si>
  <si>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</si>
  <si>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Monthly CashFlow Projections.</t>
  </si>
  <si>
    <t>Special Needs (approved special classes required)</t>
  </si>
  <si>
    <t>Voluntary Secondary School</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</si>
  <si>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</si>
  <si>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</si>
  <si>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</si>
  <si>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</si>
  <si>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</si>
  <si>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 xml:space="preserve">The excel </t>
    </r>
    <r>
      <rPr>
        <b/>
        <sz val="11"/>
        <color indexed="8"/>
        <rFont val="Arial"/>
        <family val="2"/>
      </rPr>
      <t xml:space="preserve">sheets are linked </t>
    </r>
    <r>
      <rPr>
        <sz val="11"/>
        <color indexed="8"/>
        <rFont val="Arial"/>
        <family val="2"/>
      </rPr>
      <t xml:space="preserve">and the steps listed below will maximize its benefits. When you open the budget template you will notice that there are </t>
    </r>
    <r>
      <rPr>
        <b/>
        <sz val="11"/>
        <color indexed="8"/>
        <rFont val="Arial"/>
        <family val="2"/>
      </rPr>
      <t>six excel sheets</t>
    </r>
    <r>
      <rPr>
        <sz val="11"/>
        <color indexed="8"/>
        <rFont val="Arial"/>
        <family val="2"/>
      </rPr>
      <t>.</t>
    </r>
  </si>
  <si>
    <t>1. First complete the ‘School Budget Preparation Information’ sheet</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</si>
  <si>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</si>
  <si>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This sheet can be used to give a breakdown of monthly cashflow for a sheet.</t>
    </r>
    <r>
      <rPr>
        <b/>
        <sz val="11"/>
        <color indexed="8"/>
        <rFont val="Arial"/>
        <family val="2"/>
      </rPr>
      <t xml:space="preserve"> </t>
    </r>
  </si>
  <si>
    <t>2020/21</t>
  </si>
  <si>
    <t>Capital Project  2020/21</t>
  </si>
  <si>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</si>
  <si>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</si>
  <si>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</si>
  <si>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</si>
  <si>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</si>
  <si>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</si>
  <si>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</si>
  <si>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</si>
  <si>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</si>
  <si>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</si>
  <si>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</si>
  <si>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</si>
  <si>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</si>
  <si>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</si>
  <si>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</si>
  <si>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</si>
  <si>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 xml:space="preserve">Book grant -School Books </t>
  </si>
  <si>
    <t>Designated Expenditure(non Capital)</t>
  </si>
  <si>
    <t>Cleaners Pension</t>
  </si>
  <si>
    <t>Rent Expense</t>
  </si>
  <si>
    <t>Licence Fee Patron/Trustees</t>
  </si>
  <si>
    <t>Board of Management Expenses</t>
  </si>
  <si>
    <t>Standard Capitation (75%)</t>
  </si>
  <si>
    <t>Support Services Grant</t>
  </si>
  <si>
    <t>NIL IN PPP SCHOOL</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</si>
  <si>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</si>
  <si>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</si>
  <si>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</si>
  <si>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</si>
  <si>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</si>
  <si>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</si>
  <si>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</si>
  <si>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</si>
  <si>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</si>
  <si>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</si>
  <si>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</si>
  <si>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Adult Education Salaries</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</si>
  <si>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</si>
  <si>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</si>
  <si>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</si>
  <si>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</si>
  <si>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</si>
  <si>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</si>
  <si>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</si>
  <si>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</si>
  <si>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</si>
  <si>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</si>
  <si>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</si>
  <si>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</si>
  <si>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Library Expenses</t>
  </si>
  <si>
    <t>Physical Education Expenses</t>
  </si>
  <si>
    <t>School Musical/Drama Expenses</t>
  </si>
  <si>
    <t>Book Rental Scheme Expenses</t>
  </si>
  <si>
    <t>Mock Examination Expenses</t>
  </si>
  <si>
    <t>School yearbook/ journals Expenses</t>
  </si>
  <si>
    <t>Trophies and Prizes Expenses</t>
  </si>
  <si>
    <t>Home School Liaison Expenses</t>
  </si>
  <si>
    <t>Student Council Expenses</t>
  </si>
  <si>
    <t>DEASP School Meals Grant Expenses</t>
  </si>
  <si>
    <t>Student Insurance Expenses</t>
  </si>
  <si>
    <t>Postage Expense</t>
  </si>
  <si>
    <t>Hospitality Expenses</t>
  </si>
  <si>
    <t>Tuck Shop Expenses</t>
  </si>
  <si>
    <t>Canteen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</si>
  <si>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</si>
  <si>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</si>
  <si>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</si>
  <si>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</si>
  <si>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</si>
  <si>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</si>
  <si>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</si>
  <si>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</si>
  <si>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</si>
  <si>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Water Rates and Refuse expense</t>
  </si>
  <si>
    <t>Other Repairs and Maintenance Expense</t>
  </si>
  <si>
    <t>Donations to Charity</t>
  </si>
  <si>
    <t>Other Educational Wages Expense</t>
  </si>
  <si>
    <t>PPP School Budget 2021/22</t>
  </si>
  <si>
    <t>Student Enrolment 2021/22</t>
  </si>
  <si>
    <t>Physics &amp; Chemistry/Physics/Chemistry 2021/22</t>
  </si>
  <si>
    <t>Transition Year Enrolment 2021/22</t>
  </si>
  <si>
    <t xml:space="preserve">LCA Enrolment 2021/22 Year 1 and 2 </t>
  </si>
  <si>
    <t>Traveller Students 2021/22</t>
  </si>
  <si>
    <t>Special Needs Students 2021/22</t>
  </si>
  <si>
    <t>Bi Lingual Enrolment 2021/22</t>
  </si>
  <si>
    <t>JCSP Enrolment (Year 1 only) 2021/22</t>
  </si>
  <si>
    <t>Book Grant (Paid in June 2021 for 2021/22)</t>
  </si>
  <si>
    <r>
      <t xml:space="preserve">Support Services(Min. €44,900)  *(75%)                                                                                                        </t>
    </r>
    <r>
      <rPr>
        <b/>
        <sz val="11"/>
        <color indexed="8"/>
        <rFont val="Calibri"/>
        <family val="2"/>
      </rPr>
      <t>1/3</t>
    </r>
  </si>
  <si>
    <t>2021/22</t>
  </si>
  <si>
    <t>Caretaker (nil)</t>
  </si>
  <si>
    <t>Bi Lingual ( or €22 per subject, where only  up to a max of 4 subjects taught through Irish)</t>
  </si>
  <si>
    <t>Book Grant Income</t>
  </si>
  <si>
    <t>Supervision and Substitution Grant</t>
  </si>
  <si>
    <t>State Exam Income</t>
  </si>
  <si>
    <t>School Excellence Fund Income</t>
  </si>
  <si>
    <t>Temporary Accommodation Grant Income</t>
  </si>
  <si>
    <t>COVID Minor Works Grant-Non Capital</t>
  </si>
  <si>
    <t>COVID Aide Grant</t>
  </si>
  <si>
    <t>COVID Capitation PPE Grant</t>
  </si>
  <si>
    <t>COVID Enhanced Supervision Grant</t>
  </si>
  <si>
    <t>COVID Capitation for Additional Cleaning Grant</t>
  </si>
  <si>
    <t>COVID Funding for Replacement Caretaker Hours</t>
  </si>
  <si>
    <t>COVID Funding for Replacement Secretarial Hours</t>
  </si>
  <si>
    <t>COVID Funding for Replacement Cleaner Hours</t>
  </si>
  <si>
    <t>COVID Funding for Replacement Bus Escort Hours</t>
  </si>
  <si>
    <t>Department of Children and Youth Affairs Income</t>
  </si>
  <si>
    <t>Uniforms Income</t>
  </si>
  <si>
    <t>Voluntary Contributions</t>
  </si>
  <si>
    <t>Chaplain Salaries Expense</t>
  </si>
  <si>
    <t>Sport Coach Salaries Expense</t>
  </si>
  <si>
    <t>COVID Replacement Bus Escort Hours Expense</t>
  </si>
  <si>
    <t>Teaching Aids Expense</t>
  </si>
  <si>
    <t>Non Capital Computers / ICT Expense</t>
  </si>
  <si>
    <t>Career Guidance Expense</t>
  </si>
  <si>
    <t>Bus Hire Expense</t>
  </si>
  <si>
    <t>School Tours Expense</t>
  </si>
  <si>
    <t>Uniform Expense</t>
  </si>
  <si>
    <t>School Excellence Fund Expense</t>
  </si>
  <si>
    <t>Other Non Capital DES Grants Expense</t>
  </si>
  <si>
    <t>Restricted School Fundraising Expenses  (Non Capital)</t>
  </si>
  <si>
    <t>Restricted External Fundraising Expenses  (Non Capital)</t>
  </si>
  <si>
    <t>Unrestricted External Fundraising Expenses (Non Capital)</t>
  </si>
  <si>
    <t>Unrestricted School Fundraising Expenses (Non Capital)</t>
  </si>
  <si>
    <t>COVID Replacement Caretaker Hours Expense</t>
  </si>
  <si>
    <t>COVID Replacement Cleaner Hours Expense</t>
  </si>
  <si>
    <t>COVID Minor Works Grant (Non Capital) Expense</t>
  </si>
  <si>
    <t>Other Rental Costs Expense</t>
  </si>
  <si>
    <t>COVID Aide Grant Wages Expense</t>
  </si>
  <si>
    <t>COVID Capitation for PPE Grant Expense</t>
  </si>
  <si>
    <t>COVID Enhanced Supervision Grant Wages Expense</t>
  </si>
  <si>
    <t>COVID Capitation for Cleaning Wages Expense</t>
  </si>
  <si>
    <t>COVID Capitation for Cleaning Non Wages Expense</t>
  </si>
  <si>
    <t>Recruitment Expense</t>
  </si>
  <si>
    <t>Advertising / Public Relations Expense</t>
  </si>
  <si>
    <t>Telephone Expense / SMS Text</t>
  </si>
  <si>
    <t>Printing and Stationery Expense</t>
  </si>
  <si>
    <t>Photocopying Expense</t>
  </si>
  <si>
    <t>Office Equipment (Non Capital) Expense</t>
  </si>
  <si>
    <t>Computer Equipment (Non Capital) Expense</t>
  </si>
  <si>
    <t>Accounting / Auditing Expense</t>
  </si>
  <si>
    <t>Other Professional Fees Expense</t>
  </si>
  <si>
    <t>Travel and Subsistence Expense</t>
  </si>
  <si>
    <t>Annual Subscriptions Expense</t>
  </si>
  <si>
    <t>InSchool Administration System Expense</t>
  </si>
  <si>
    <t>Accounting Software / Payroll Software Expense</t>
  </si>
  <si>
    <t>Medical and First Aid Expense</t>
  </si>
  <si>
    <t>Other Administration Expenses</t>
  </si>
  <si>
    <t>Loan Charges Expense</t>
  </si>
  <si>
    <t>Bank Interest Expense</t>
  </si>
  <si>
    <t>Bank Charges Expense</t>
  </si>
  <si>
    <t>Secretarial Wages Expense</t>
  </si>
  <si>
    <t>Roll Number</t>
  </si>
  <si>
    <t>Student Enrolment numbers 2020/2021</t>
  </si>
  <si>
    <t>Grants</t>
  </si>
  <si>
    <t>COVID Supervision and Substitution Grant</t>
  </si>
  <si>
    <t>Education Fees ( Fee Charging Schools)</t>
  </si>
  <si>
    <t>Book Rental income</t>
  </si>
  <si>
    <t>Classroom Books income</t>
  </si>
  <si>
    <t>Substitute Teachers Expenses</t>
  </si>
  <si>
    <t>Privately Paid Teachers Expenses</t>
  </si>
  <si>
    <t>Games (Excluding Travel) Expenses</t>
  </si>
  <si>
    <t xml:space="preserve">Book Grant Expenses -School Books </t>
  </si>
  <si>
    <t>Security Expenses</t>
  </si>
  <si>
    <t>Insurance Expenses</t>
  </si>
  <si>
    <t>Heating Expenses</t>
  </si>
  <si>
    <t>Light and Power Expenses</t>
  </si>
  <si>
    <t>COVID Replacement Secretary Hours Expenses</t>
  </si>
  <si>
    <t xml:space="preserve">                  The school budget preparation sheet can be found on the FSSU website.</t>
  </si>
  <si>
    <t xml:space="preserve">2. Open sheet 1a - Budget Grant Calculation  </t>
  </si>
  <si>
    <t xml:space="preserve">       Enter the school name, address and roll number</t>
  </si>
  <si>
    <t xml:space="preserve">3. Open sheet 1b - Covid Grant Calculation  </t>
  </si>
  <si>
    <t>4. Open sheet 2 - Income and Expenditure Budget</t>
  </si>
  <si>
    <t>(a)    The Grant figures are linked to this spreadsheet and will link automatically from sheet 1 'Budget Grant Calculation' worksheet.</t>
  </si>
  <si>
    <t>(b)    Enter the remainder of the figures on the budget template based on current information, previous experience and plans for next year.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</si>
  <si>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</si>
  <si>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 xml:space="preserve">5. Open sheet 3 - Opening Bank Position  </t>
  </si>
  <si>
    <t xml:space="preserve">6. Open sheet 4 - Estiamated Bank Cashflow  </t>
  </si>
  <si>
    <t>7. Open Sheet 5 - Capital Budget</t>
  </si>
  <si>
    <t>8. Open sheet 6 – Monthly Cashflow</t>
  </si>
  <si>
    <t>9. The draft budget must then be reviewed by the Finance Sub Committee and then taken to the board for final approval.</t>
  </si>
  <si>
    <t xml:space="preserve">     Each income and expense heading should be reviewed and if necessary amended when taking into account inflation, wage increases, changes in school policies, etc. </t>
  </si>
  <si>
    <t>10. The final budget form should be signed by the chairperson and a copy filed in the school. This should be included in the minutes of the meeting.</t>
  </si>
  <si>
    <t>Covid-19 Grant Budget 2021/2022 ( based on 2019/2020 criteria)</t>
  </si>
  <si>
    <t>Please note the Government has not decided if Covid -19 grants will be payable for the school year 2021/2020</t>
  </si>
  <si>
    <t>This sheet has been included as a precautionary measure.</t>
  </si>
  <si>
    <t>Number in Mainstream</t>
  </si>
  <si>
    <t>Number in Special Classes</t>
  </si>
  <si>
    <t xml:space="preserve">Total Number </t>
  </si>
  <si>
    <t>Sage Code</t>
  </si>
  <si>
    <t>Grant</t>
  </si>
  <si>
    <t>COVID Replacement Secretary Expense</t>
  </si>
  <si>
    <r>
      <t>Secretary (Max. €23,275)</t>
    </r>
    <r>
      <rPr>
        <b/>
        <sz val="11"/>
        <color rgb="FFFF0000"/>
        <rFont val="Calibri"/>
        <family val="2"/>
        <scheme val="minor"/>
      </rPr>
      <t xml:space="preserve"> (Not available to schools with DES paid secretary, type ZERO if you have a DES paid secretary)</t>
    </r>
  </si>
  <si>
    <t>Using the information from the 'School Budget Preparation Information' sheet, fill in your schools estimated student and teacher numbers for September 2021 in the spaces indicated, this will calculate schools grants from the Department of Education.</t>
  </si>
  <si>
    <r>
      <t>Estimate what the balances on the Bank accounts should be at the 01st September 2021</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</si>
  <si>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2022.</t>
  </si>
  <si>
    <t xml:space="preserve">      As a precaution a Covid grant calculation sheet has been included in the 2021/2022 budget workbook. Fill in your  school student numbers for September 2020 in the spaces indicated</t>
  </si>
  <si>
    <t>Secretarial Pension paid by school</t>
  </si>
  <si>
    <t>Estimate Opening Bank Position 1st September 2021</t>
  </si>
  <si>
    <t>Projected Balance 1st September 2021</t>
  </si>
  <si>
    <t>Balance available for spending 1st September 2021</t>
  </si>
  <si>
    <t>Projected Balance for 31st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</si>
</sst>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43" formatCode="_-* #,##0.00_-;\-* #,##0.00_-;_-* &quot;-&quot;??_-;_-@_-"/>
    <numFmt numFmtId="164" formatCode="&quot;€&quot;#,##0"/>
    <numFmt numFmtId="165" formatCode="_-* #,##0_-;\-* #,##0_-;_-* &quot;-&quot;??_-;_-@_-"/>
  </numFmts>
  <fonts count="57" x14ac:knownFonts="1">
    <font>
      <sz val="11"/>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2"/>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u/>
      <sz val="12"/>
      <color theme="1"/>
      <name val="Calibri"/>
      <family val="2"/>
      <scheme val="minor"/>
    </font>
    <font>
      <b/>
      <sz val="14"/>
      <color theme="1"/>
      <name val="Times New Roman"/>
      <family val="1"/>
    </font>
    <font>
      <b/>
      <sz val="12"/>
      <color indexed="8"/>
      <name val="Calibri"/>
      <family val="2"/>
      <scheme val="minor"/>
    </font>
    <font>
      <sz val="12"/>
      <color indexed="8"/>
      <name val="Calibri"/>
      <family val="2"/>
      <scheme val="minor"/>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color rgb="FF006100"/>
      <name val="Calibri"/>
      <family val="2"/>
      <scheme val="minor"/>
    </font>
    <font>
      <sz val="10"/>
      <color theme="1"/>
      <name val="Times New Roman"/>
      <family val="1"/>
    </font>
    <font>
      <b/>
      <sz val="18"/>
      <color theme="4"/>
      <name val="Times New Roman"/>
      <family val="1"/>
    </font>
    <font>
      <sz val="11"/>
      <color theme="4"/>
      <name val="Calibri"/>
      <family val="2"/>
      <scheme val="minor"/>
    </font>
    <font>
      <sz val="11"/>
      <name val="Arial"/>
      <family val="2"/>
    </font>
    <font>
      <sz val="11"/>
      <name val="Calibri"/>
      <family val="2"/>
      <scheme val="minor"/>
    </font>
    <font>
      <b/>
      <sz val="11"/>
      <name val="Arial"/>
      <family val="2"/>
    </font>
    <font>
      <b/>
      <sz val="16"/>
      <color rgb="FFFF0000"/>
      <name val="Calibri"/>
      <family val="2"/>
      <scheme val="minor"/>
    </font>
    <font>
      <sz val="14"/>
      <color theme="1"/>
      <name val="Calibri"/>
      <family val="2"/>
      <scheme val="minor"/>
    </font>
    <font>
      <b/>
      <sz val="14"/>
      <name val="Calibri"/>
      <family val="2"/>
      <scheme val="minor"/>
    </font>
    <font>
      <sz val="14"/>
      <name val="Calibri"/>
      <family val="2"/>
      <scheme val="minor"/>
    </font>
    <font>
      <b/>
      <sz val="11"/>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theme="0" tint="-0.34998626667073579"/>
        <bgColor indexed="64"/>
      </patternFill>
    </fill>
  </fills>
  <borders count="58">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6">
    <xf numFmtId="0" fontId="0" fillId="0" borderId="0"/>
    <xf numFmtId="43" fontId="13"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45" fillId="17" borderId="0" applyNumberFormat="0" applyBorder="0" applyAlignment="0" applyProtection="0"/>
  </cellStyleXfs>
  <cellXfs count="389">
    <xf numFmtId="0" fontId="0" fillId="0" borderId="0" xfId="0"/>
    <xf numFmtId="0" fontId="0" fillId="0" borderId="0" xfId="0" applyBorder="1"/>
    <xf numFmtId="0" fontId="14" fillId="0" borderId="1" xfId="0" applyFont="1" applyBorder="1"/>
    <xf numFmtId="0" fontId="0" fillId="0" borderId="1" xfId="0" applyBorder="1"/>
    <xf numFmtId="8"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44" fontId="13" fillId="0" borderId="0" xfId="2" applyFont="1"/>
    <xf numFmtId="7" fontId="0" fillId="0" borderId="0" xfId="0" applyNumberFormat="1"/>
    <xf numFmtId="0" fontId="15" fillId="0" borderId="0" xfId="0" applyFont="1"/>
    <xf numFmtId="164" fontId="15" fillId="0" borderId="0" xfId="0" applyNumberFormat="1" applyFont="1"/>
    <xf numFmtId="0" fontId="0" fillId="0" borderId="0" xfId="0" applyAlignment="1">
      <alignment horizontal="right"/>
    </xf>
    <xf numFmtId="7"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7" fontId="0" fillId="3" borderId="0" xfId="0" applyNumberFormat="1" applyFill="1" applyProtection="1"/>
    <xf numFmtId="0" fontId="0" fillId="3" borderId="5" xfId="0" applyFill="1" applyBorder="1"/>
    <xf numFmtId="0" fontId="3" fillId="3" borderId="6" xfId="3" applyFont="1" applyFill="1" applyBorder="1" applyAlignment="1">
      <alignment horizontal="center"/>
    </xf>
    <xf numFmtId="8" fontId="14" fillId="3" borderId="6" xfId="0" applyNumberFormat="1" applyFont="1" applyFill="1" applyBorder="1" applyAlignment="1">
      <alignment horizontal="right"/>
    </xf>
    <xf numFmtId="0" fontId="0" fillId="3" borderId="6" xfId="0" applyFill="1" applyBorder="1"/>
    <xf numFmtId="7" fontId="13" fillId="3" borderId="0" xfId="2" applyNumberFormat="1" applyFont="1" applyFill="1" applyProtection="1"/>
    <xf numFmtId="7" fontId="13" fillId="3" borderId="0" xfId="2" applyNumberFormat="1" applyFont="1" applyFill="1" applyProtection="1">
      <protection locked="0"/>
    </xf>
    <xf numFmtId="7" fontId="13" fillId="3" borderId="7" xfId="2" applyNumberFormat="1" applyFont="1" applyFill="1" applyBorder="1" applyProtection="1"/>
    <xf numFmtId="7"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0" fontId="18" fillId="0" borderId="6" xfId="0" applyFont="1" applyBorder="1" applyProtection="1"/>
    <xf numFmtId="7" fontId="18" fillId="0" borderId="5" xfId="0" applyNumberFormat="1" applyFont="1" applyBorder="1" applyProtection="1"/>
    <xf numFmtId="7" fontId="13" fillId="0" borderId="0" xfId="2" applyNumberFormat="1" applyFont="1"/>
    <xf numFmtId="7" fontId="0" fillId="3" borderId="0" xfId="0" applyNumberFormat="1" applyFill="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applyAlignment="1"/>
    <xf numFmtId="0" fontId="21" fillId="0" borderId="0" xfId="0" applyFont="1" applyBorder="1" applyAlignment="1" applyProtection="1">
      <alignment horizontal="center"/>
      <protection locked="0"/>
    </xf>
    <xf numFmtId="0" fontId="21" fillId="0" borderId="0" xfId="0" applyFont="1" applyBorder="1" applyAlignment="1" applyProtection="1">
      <protection locked="0"/>
    </xf>
    <xf numFmtId="0" fontId="0" fillId="0" borderId="0" xfId="0" applyFill="1"/>
    <xf numFmtId="0" fontId="14" fillId="0" borderId="0" xfId="0" applyFont="1"/>
    <xf numFmtId="0" fontId="14" fillId="0" borderId="1" xfId="0" applyFont="1" applyBorder="1" applyAlignment="1">
      <alignment horizontal="center"/>
    </xf>
    <xf numFmtId="7"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7" fontId="14" fillId="0" borderId="10" xfId="0" applyNumberFormat="1" applyFont="1" applyBorder="1" applyAlignment="1" applyProtection="1">
      <alignment horizontal="center"/>
      <protection locked="0"/>
    </xf>
    <xf numFmtId="7"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Border="1" applyAlignment="1" applyProtection="1">
      <alignment horizontal="center"/>
      <protection locked="0"/>
    </xf>
    <xf numFmtId="0" fontId="23" fillId="0" borderId="0" xfId="0" applyFont="1"/>
    <xf numFmtId="0" fontId="24" fillId="0" borderId="0" xfId="0" applyFont="1" applyBorder="1" applyAlignment="1" applyProtection="1">
      <alignment horizontal="center"/>
      <protection locked="0"/>
    </xf>
    <xf numFmtId="0" fontId="24" fillId="0" borderId="0" xfId="0" applyFont="1"/>
    <xf numFmtId="7" fontId="24" fillId="0" borderId="0" xfId="0" applyNumberFormat="1" applyFont="1"/>
    <xf numFmtId="0" fontId="24" fillId="0" borderId="0" xfId="0" applyFont="1" applyAlignment="1">
      <alignment horizontal="center"/>
    </xf>
    <xf numFmtId="0" fontId="19" fillId="0" borderId="0" xfId="0" applyFont="1" applyBorder="1" applyProtection="1">
      <protection locked="0"/>
    </xf>
    <xf numFmtId="0" fontId="23" fillId="0" borderId="0" xfId="0" applyFont="1" applyProtection="1">
      <protection locked="0"/>
    </xf>
    <xf numFmtId="0" fontId="22" fillId="0" borderId="0" xfId="0" applyFont="1" applyProtection="1">
      <protection locked="0"/>
    </xf>
    <xf numFmtId="0" fontId="19" fillId="0" borderId="0" xfId="0" applyFont="1"/>
    <xf numFmtId="0" fontId="23" fillId="0" borderId="0" xfId="0" applyFont="1" applyAlignment="1">
      <alignment horizontal="right"/>
    </xf>
    <xf numFmtId="0" fontId="22" fillId="0" borderId="0" xfId="0" applyFont="1" applyBorder="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Border="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5" fillId="3" borderId="8" xfId="3" applyFont="1" applyFill="1" applyBorder="1"/>
    <xf numFmtId="0" fontId="2" fillId="3" borderId="6" xfId="3" applyFont="1"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Border="1" applyAlignment="1">
      <alignment horizontal="left"/>
    </xf>
    <xf numFmtId="0" fontId="1" fillId="0" borderId="0" xfId="0" applyFont="1" applyFill="1" applyBorder="1" applyAlignment="1">
      <alignment horizontal="left"/>
    </xf>
    <xf numFmtId="0" fontId="6" fillId="0" borderId="0" xfId="3" applyFont="1" applyFill="1" applyBorder="1"/>
    <xf numFmtId="0" fontId="6" fillId="0" borderId="0" xfId="3" applyFont="1" applyFill="1" applyBorder="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Fill="1" applyBorder="1"/>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7" fontId="25" fillId="0" borderId="0" xfId="0" applyNumberFormat="1" applyFont="1"/>
    <xf numFmtId="0" fontId="18" fillId="0" borderId="0" xfId="0" applyFont="1" applyBorder="1" applyAlignment="1" applyProtection="1">
      <alignment horizontal="center"/>
      <protection locked="0"/>
    </xf>
    <xf numFmtId="164" fontId="15" fillId="4" borderId="0" xfId="0" applyNumberFormat="1" applyFont="1" applyFill="1"/>
    <xf numFmtId="164" fontId="15" fillId="4" borderId="18" xfId="0" applyNumberFormat="1" applyFont="1" applyFill="1" applyBorder="1"/>
    <xf numFmtId="164" fontId="15" fillId="4" borderId="18" xfId="0" applyNumberFormat="1" applyFont="1" applyFill="1" applyBorder="1" applyProtection="1"/>
    <xf numFmtId="0" fontId="23" fillId="0" borderId="20" xfId="0" applyFont="1" applyBorder="1" applyProtection="1"/>
    <xf numFmtId="0" fontId="27" fillId="0" borderId="18" xfId="0" applyFont="1" applyFill="1" applyBorder="1" applyProtection="1">
      <protection locked="0"/>
    </xf>
    <xf numFmtId="0" fontId="27" fillId="0" borderId="0" xfId="0" applyFont="1" applyAlignment="1">
      <alignment horizontal="right"/>
    </xf>
    <xf numFmtId="0" fontId="27" fillId="0" borderId="0" xfId="0" applyFont="1"/>
    <xf numFmtId="0" fontId="27" fillId="0" borderId="0" xfId="0" applyFont="1" applyAlignment="1">
      <alignment horizontal="justify"/>
    </xf>
    <xf numFmtId="0" fontId="27" fillId="0" borderId="0" xfId="0" quotePrefix="1" applyFont="1" applyAlignment="1">
      <alignment horizontal="right"/>
    </xf>
    <xf numFmtId="0" fontId="30" fillId="0" borderId="0" xfId="0" applyFont="1" applyAlignment="1">
      <alignment horizontal="justify"/>
    </xf>
    <xf numFmtId="0" fontId="32" fillId="0" borderId="18" xfId="0" applyFont="1" applyBorder="1" applyAlignment="1">
      <alignment horizontal="left" indent="2"/>
    </xf>
    <xf numFmtId="0" fontId="27" fillId="0" borderId="18" xfId="0" applyFont="1" applyBorder="1" applyAlignment="1">
      <alignment horizontal="right"/>
    </xf>
    <xf numFmtId="0" fontId="27" fillId="0" borderId="18" xfId="0" applyFont="1" applyBorder="1" applyAlignment="1">
      <alignment horizontal="left" indent="2"/>
    </xf>
    <xf numFmtId="0" fontId="33" fillId="0" borderId="18" xfId="0" applyFont="1" applyBorder="1" applyAlignment="1">
      <alignment horizontal="left" indent="2"/>
    </xf>
    <xf numFmtId="0" fontId="27" fillId="0" borderId="18" xfId="0" applyFont="1" applyBorder="1" applyAlignment="1">
      <alignment horizontal="justify"/>
    </xf>
    <xf numFmtId="0" fontId="34" fillId="0" borderId="18" xfId="0" applyFont="1" applyBorder="1" applyAlignment="1">
      <alignment horizontal="left" indent="3"/>
    </xf>
    <xf numFmtId="0" fontId="34" fillId="0" borderId="18" xfId="0" applyFont="1" applyBorder="1" applyAlignment="1">
      <alignment horizontal="right"/>
    </xf>
    <xf numFmtId="0" fontId="27" fillId="0" borderId="18" xfId="0" applyFont="1" applyBorder="1" applyAlignment="1">
      <alignment horizontal="left" indent="3"/>
    </xf>
    <xf numFmtId="1" fontId="19" fillId="0" borderId="0" xfId="0" applyNumberFormat="1" applyFont="1" applyBorder="1" applyAlignment="1" applyProtection="1">
      <alignment horizontal="center"/>
      <protection locked="0"/>
    </xf>
    <xf numFmtId="1" fontId="19" fillId="0" borderId="0" xfId="0" applyNumberFormat="1" applyFont="1"/>
    <xf numFmtId="0" fontId="26" fillId="6" borderId="21" xfId="0" applyFont="1" applyFill="1" applyBorder="1"/>
    <xf numFmtId="0" fontId="26" fillId="0" borderId="0" xfId="0" applyFont="1" applyBorder="1" applyAlignment="1" applyProtection="1">
      <alignment horizontal="center"/>
      <protection locked="0"/>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Fill="1" applyBorder="1"/>
    <xf numFmtId="0" fontId="29" fillId="0" borderId="23" xfId="0" applyFont="1" applyFill="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0" borderId="24" xfId="0" applyFont="1" applyFill="1" applyBorder="1"/>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Fill="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29" fillId="0" borderId="26" xfId="0" applyFont="1" applyFill="1" applyBorder="1" applyAlignment="1">
      <alignment horizontal="center"/>
    </xf>
    <xf numFmtId="0" fontId="0" fillId="0" borderId="27" xfId="0" applyFill="1"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5"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5"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5" fontId="29" fillId="0" borderId="25" xfId="1" applyNumberFormat="1" applyFont="1" applyBorder="1"/>
    <xf numFmtId="165" fontId="29" fillId="0" borderId="25" xfId="1" applyNumberFormat="1" applyFont="1" applyBorder="1" applyProtection="1">
      <protection locked="0"/>
    </xf>
    <xf numFmtId="165" fontId="13" fillId="0" borderId="27" xfId="1" applyNumberFormat="1" applyFont="1" applyBorder="1" applyProtection="1">
      <protection locked="0"/>
    </xf>
    <xf numFmtId="165" fontId="29" fillId="0" borderId="28" xfId="1" applyNumberFormat="1" applyFont="1" applyBorder="1" applyProtection="1">
      <protection locked="0"/>
    </xf>
    <xf numFmtId="165" fontId="13" fillId="0" borderId="27" xfId="1" applyNumberFormat="1" applyFont="1" applyBorder="1"/>
    <xf numFmtId="165" fontId="13" fillId="0" borderId="27" xfId="1" applyNumberFormat="1" applyFont="1" applyBorder="1"/>
    <xf numFmtId="165" fontId="36" fillId="0" borderId="25" xfId="1" applyNumberFormat="1" applyFont="1" applyBorder="1"/>
    <xf numFmtId="165" fontId="36" fillId="0" borderId="28" xfId="1" applyNumberFormat="1" applyFont="1" applyBorder="1"/>
    <xf numFmtId="165" fontId="29" fillId="0" borderId="25" xfId="1" applyNumberFormat="1" applyFont="1" applyBorder="1" applyAlignment="1">
      <alignment horizontal="right"/>
    </xf>
    <xf numFmtId="165" fontId="29" fillId="0" borderId="28" xfId="1" applyNumberFormat="1" applyFont="1" applyBorder="1" applyAlignment="1">
      <alignment horizontal="right"/>
    </xf>
    <xf numFmtId="165" fontId="29" fillId="0" borderId="28" xfId="1" applyNumberFormat="1" applyFont="1" applyBorder="1"/>
    <xf numFmtId="165" fontId="14" fillId="7" borderId="21" xfId="1" applyNumberFormat="1" applyFont="1" applyFill="1" applyBorder="1"/>
    <xf numFmtId="0" fontId="19" fillId="0" borderId="0" xfId="0" applyFont="1" applyFill="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0"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0" fontId="4" fillId="6" borderId="21" xfId="0" applyFont="1" applyFill="1" applyBorder="1" applyProtection="1">
      <protection locked="0"/>
    </xf>
    <xf numFmtId="1" fontId="24" fillId="6" borderId="21" xfId="0" applyNumberFormat="1" applyFont="1" applyFill="1" applyBorder="1"/>
    <xf numFmtId="3" fontId="4" fillId="6" borderId="21" xfId="0" applyNumberFormat="1" applyFont="1" applyFill="1" applyBorder="1" applyProtection="1">
      <protection locked="0"/>
    </xf>
    <xf numFmtId="3" fontId="4" fillId="5" borderId="0" xfId="0" applyNumberFormat="1" applyFont="1" applyFill="1" applyBorder="1" applyProtection="1">
      <protection locked="0"/>
    </xf>
    <xf numFmtId="0" fontId="0" fillId="3" borderId="0" xfId="0" applyFill="1"/>
    <xf numFmtId="0" fontId="0" fillId="7" borderId="0" xfId="0" applyFill="1" applyBorder="1" applyProtection="1">
      <protection locked="0"/>
    </xf>
    <xf numFmtId="0" fontId="14" fillId="7" borderId="0" xfId="0" applyFont="1" applyFill="1" applyBorder="1" applyProtection="1">
      <protection locked="0"/>
    </xf>
    <xf numFmtId="0" fontId="0" fillId="0" borderId="0" xfId="0" applyFill="1" applyAlignment="1">
      <alignment horizontal="left"/>
    </xf>
    <xf numFmtId="0" fontId="1" fillId="8" borderId="27" xfId="0" applyFont="1" applyFill="1" applyBorder="1" applyAlignment="1">
      <alignment horizontal="center"/>
    </xf>
    <xf numFmtId="0" fontId="1" fillId="8" borderId="0" xfId="0" quotePrefix="1" applyFont="1" applyFill="1" applyBorder="1" applyAlignment="1">
      <alignment horizontal="left"/>
    </xf>
    <xf numFmtId="0" fontId="0" fillId="8" borderId="0" xfId="0" applyFill="1"/>
    <xf numFmtId="0" fontId="0" fillId="8" borderId="0" xfId="0" applyFill="1" applyProtection="1">
      <protection locked="0"/>
    </xf>
    <xf numFmtId="165"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29" fillId="0" borderId="28" xfId="0" applyFont="1" applyFill="1" applyBorder="1" applyAlignment="1">
      <alignment horizontal="center"/>
    </xf>
    <xf numFmtId="0" fontId="29" fillId="0" borderId="22" xfId="0" applyFont="1" applyFill="1" applyBorder="1"/>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5" fontId="14" fillId="7" borderId="27" xfId="1" applyNumberFormat="1" applyFont="1" applyFill="1" applyBorder="1"/>
    <xf numFmtId="0" fontId="37" fillId="7" borderId="21" xfId="0" applyFont="1" applyFill="1" applyBorder="1" applyProtection="1">
      <protection locked="0"/>
    </xf>
    <xf numFmtId="0" fontId="37"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1" fillId="3" borderId="32" xfId="0" applyFont="1" applyFill="1" applyBorder="1"/>
    <xf numFmtId="0" fontId="31" fillId="3" borderId="16" xfId="0" applyFont="1" applyFill="1" applyBorder="1"/>
    <xf numFmtId="165" fontId="36" fillId="11" borderId="33" xfId="1" applyNumberFormat="1" applyFont="1" applyFill="1" applyBorder="1" applyProtection="1"/>
    <xf numFmtId="165" fontId="36" fillId="11" borderId="25" xfId="1" applyNumberFormat="1" applyFont="1" applyFill="1" applyBorder="1" applyProtection="1"/>
    <xf numFmtId="165" fontId="36" fillId="11" borderId="25" xfId="1" applyNumberFormat="1" applyFont="1" applyFill="1" applyBorder="1" applyProtection="1">
      <protection locked="0"/>
    </xf>
    <xf numFmtId="165" fontId="36"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Border="1" applyAlignment="1">
      <alignment horizontal="left"/>
    </xf>
    <xf numFmtId="0" fontId="0" fillId="12" borderId="0" xfId="0" applyFill="1"/>
    <xf numFmtId="165" fontId="13" fillId="12" borderId="27" xfId="1" applyNumberFormat="1" applyFont="1" applyFill="1" applyBorder="1"/>
    <xf numFmtId="0" fontId="18" fillId="3" borderId="6" xfId="0" applyFont="1" applyFill="1" applyBorder="1" applyProtection="1">
      <protection locked="0"/>
    </xf>
    <xf numFmtId="165"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23" fillId="13" borderId="0" xfId="0" applyFont="1" applyFill="1" applyBorder="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Border="1" applyAlignment="1" applyProtection="1">
      <alignment horizontal="center"/>
      <protection locked="0"/>
    </xf>
    <xf numFmtId="0" fontId="26" fillId="14" borderId="0" xfId="0" applyFont="1" applyFill="1"/>
    <xf numFmtId="0" fontId="18" fillId="15" borderId="0" xfId="0" applyFont="1" applyFill="1"/>
    <xf numFmtId="0" fontId="18" fillId="15" borderId="0" xfId="0" applyFont="1" applyFill="1" applyAlignment="1">
      <alignment horizontal="justify"/>
    </xf>
    <xf numFmtId="0" fontId="18" fillId="15" borderId="0" xfId="0" applyFont="1" applyFill="1" applyAlignment="1">
      <alignment horizontal="right"/>
    </xf>
    <xf numFmtId="0" fontId="18" fillId="15" borderId="20" xfId="0" applyFont="1" applyFill="1" applyBorder="1" applyAlignment="1">
      <alignment horizontal="right"/>
    </xf>
    <xf numFmtId="0" fontId="18" fillId="15" borderId="0" xfId="0" applyFont="1" applyFill="1" applyAlignment="1">
      <alignment horizontal="left"/>
    </xf>
    <xf numFmtId="0" fontId="27" fillId="15" borderId="0" xfId="0" applyFont="1" applyFill="1" applyAlignment="1">
      <alignment horizontal="right"/>
    </xf>
    <xf numFmtId="0" fontId="18" fillId="15" borderId="7" xfId="0" applyFont="1" applyFill="1" applyBorder="1" applyAlignment="1">
      <alignment horizontal="right"/>
    </xf>
    <xf numFmtId="0" fontId="27" fillId="15" borderId="0" xfId="0" applyFont="1" applyFill="1"/>
    <xf numFmtId="0" fontId="18" fillId="15" borderId="21" xfId="0" applyFont="1" applyFill="1" applyBorder="1" applyAlignment="1">
      <alignment horizontal="right"/>
    </xf>
    <xf numFmtId="0" fontId="24" fillId="0" borderId="0" xfId="0" applyFont="1" applyAlignment="1">
      <alignment horizontal="right"/>
    </xf>
    <xf numFmtId="0" fontId="31" fillId="3" borderId="36" xfId="0" applyFont="1" applyFill="1" applyBorder="1" applyAlignment="1">
      <alignment horizontal="center"/>
    </xf>
    <xf numFmtId="0" fontId="31" fillId="3" borderId="34" xfId="0" applyFont="1" applyFill="1" applyBorder="1" applyAlignment="1">
      <alignment horizontal="center"/>
    </xf>
    <xf numFmtId="0" fontId="31" fillId="5" borderId="0" xfId="0" applyFont="1" applyFill="1" applyBorder="1" applyAlignment="1">
      <alignment horizontal="center"/>
    </xf>
    <xf numFmtId="0" fontId="6" fillId="16" borderId="37" xfId="3" applyFont="1" applyFill="1" applyBorder="1"/>
    <xf numFmtId="0" fontId="6" fillId="16" borderId="37" xfId="3" applyFont="1" applyFill="1" applyBorder="1" applyAlignment="1">
      <alignment horizontal="center"/>
    </xf>
    <xf numFmtId="0" fontId="7" fillId="16" borderId="37" xfId="3" applyFont="1" applyFill="1" applyBorder="1"/>
    <xf numFmtId="8" fontId="38"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6" fillId="16" borderId="38" xfId="3" applyFont="1" applyFill="1" applyBorder="1"/>
    <xf numFmtId="0" fontId="6" fillId="16" borderId="39" xfId="3" applyFont="1" applyFill="1" applyBorder="1" applyAlignment="1">
      <alignment horizontal="center"/>
    </xf>
    <xf numFmtId="0" fontId="6" fillId="16" borderId="40" xfId="3" applyFont="1" applyFill="1" applyBorder="1"/>
    <xf numFmtId="8"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7"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5" fontId="14" fillId="7" borderId="7" xfId="1" applyNumberFormat="1" applyFont="1" applyFill="1" applyBorder="1"/>
    <xf numFmtId="0" fontId="29" fillId="0" borderId="7" xfId="0" applyFont="1" applyBorder="1" applyProtection="1">
      <protection locked="0"/>
    </xf>
    <xf numFmtId="0" fontId="14" fillId="9" borderId="7" xfId="0" applyFont="1" applyFill="1" applyBorder="1" applyProtection="1">
      <protection locked="0"/>
    </xf>
    <xf numFmtId="7" fontId="13" fillId="3" borderId="36" xfId="2" applyNumberFormat="1" applyFont="1" applyFill="1" applyBorder="1" applyProtection="1"/>
    <xf numFmtId="7" fontId="13" fillId="3" borderId="27" xfId="2" applyNumberFormat="1" applyFont="1" applyFill="1" applyBorder="1" applyProtection="1"/>
    <xf numFmtId="7" fontId="13" fillId="3" borderId="34" xfId="2" applyNumberFormat="1" applyFont="1" applyFill="1" applyBorder="1" applyProtection="1"/>
    <xf numFmtId="0" fontId="0" fillId="3" borderId="0" xfId="0" applyFill="1" applyProtection="1"/>
    <xf numFmtId="0" fontId="34" fillId="14" borderId="8" xfId="0" applyFont="1" applyFill="1" applyBorder="1" applyProtection="1">
      <protection locked="0"/>
    </xf>
    <xf numFmtId="164" fontId="18" fillId="14" borderId="21" xfId="0" applyNumberFormat="1" applyFont="1" applyFill="1" applyBorder="1" applyProtection="1">
      <protection locked="0"/>
    </xf>
    <xf numFmtId="7"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5" fontId="36" fillId="0" borderId="25" xfId="1" applyNumberFormat="1" applyFont="1" applyFill="1" applyBorder="1"/>
    <xf numFmtId="165" fontId="36" fillId="0" borderId="25" xfId="1" applyNumberFormat="1" applyFont="1" applyFill="1" applyBorder="1" applyProtection="1">
      <protection locked="0"/>
    </xf>
    <xf numFmtId="165" fontId="36" fillId="0" borderId="25" xfId="1" applyNumberFormat="1" applyFont="1" applyFill="1" applyBorder="1" applyProtection="1"/>
    <xf numFmtId="0" fontId="40"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horizontal="justify" vertical="center"/>
    </xf>
    <xf numFmtId="0" fontId="43"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8"/>
    </xf>
    <xf numFmtId="1" fontId="0" fillId="0" borderId="0" xfId="0" applyNumberFormat="1" applyFont="1" applyProtection="1">
      <protection locked="0"/>
    </xf>
    <xf numFmtId="1" fontId="13" fillId="0" borderId="0" xfId="4" applyNumberFormat="1" applyFont="1" applyAlignment="1" applyProtection="1">
      <alignment horizontal="right"/>
      <protection locked="0"/>
    </xf>
    <xf numFmtId="165" fontId="14" fillId="9" borderId="21" xfId="0" applyNumberFormat="1" applyFont="1" applyFill="1" applyBorder="1" applyProtection="1">
      <protection locked="0"/>
    </xf>
    <xf numFmtId="165"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14" fillId="7" borderId="14" xfId="0" applyFont="1" applyFill="1" applyBorder="1" applyProtection="1">
      <protection locked="0"/>
    </xf>
    <xf numFmtId="0" fontId="29" fillId="0" borderId="7" xfId="0" applyFont="1" applyBorder="1"/>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5" fontId="14" fillId="7" borderId="34" xfId="1" applyNumberFormat="1" applyFont="1" applyFill="1" applyBorder="1"/>
    <xf numFmtId="165" fontId="14" fillId="9" borderId="35" xfId="0" applyNumberFormat="1" applyFont="1" applyFill="1" applyBorder="1" applyProtection="1">
      <protection locked="0"/>
    </xf>
    <xf numFmtId="7" fontId="13" fillId="3" borderId="0" xfId="2" applyNumberFormat="1" applyFont="1" applyFill="1" applyBorder="1" applyProtection="1">
      <protection locked="0"/>
    </xf>
    <xf numFmtId="0" fontId="36" fillId="0" borderId="18" xfId="0" applyFont="1" applyBorder="1" applyProtection="1">
      <protection locked="0"/>
    </xf>
    <xf numFmtId="0" fontId="8" fillId="2" borderId="33" xfId="0" applyFont="1" applyFill="1" applyBorder="1" applyAlignment="1">
      <alignment horizontal="center"/>
    </xf>
    <xf numFmtId="0" fontId="29" fillId="2" borderId="42" xfId="0" applyFont="1" applyFill="1" applyBorder="1" applyAlignment="1">
      <alignment horizontal="center"/>
    </xf>
    <xf numFmtId="0" fontId="29" fillId="2" borderId="43" xfId="0" applyFont="1" applyFill="1" applyBorder="1" applyAlignment="1">
      <alignment horizontal="center"/>
    </xf>
    <xf numFmtId="0" fontId="14" fillId="7" borderId="44" xfId="0" applyFont="1" applyFill="1" applyBorder="1" applyProtection="1">
      <protection locked="0"/>
    </xf>
    <xf numFmtId="0" fontId="14" fillId="7" borderId="45" xfId="0" applyFont="1" applyFill="1" applyBorder="1" applyProtection="1">
      <protection locked="0"/>
    </xf>
    <xf numFmtId="0" fontId="0" fillId="7" borderId="45" xfId="0" applyFill="1" applyBorder="1" applyProtection="1">
      <protection locked="0"/>
    </xf>
    <xf numFmtId="165" fontId="14" fillId="7" borderId="46" xfId="1" applyNumberFormat="1" applyFont="1" applyFill="1" applyBorder="1"/>
    <xf numFmtId="0" fontId="29" fillId="2" borderId="33" xfId="0" applyFont="1" applyFill="1" applyBorder="1" applyAlignment="1">
      <alignment horizontal="center"/>
    </xf>
    <xf numFmtId="0" fontId="29" fillId="0" borderId="47" xfId="0" applyFont="1" applyBorder="1"/>
    <xf numFmtId="0" fontId="29" fillId="0" borderId="47" xfId="0" applyFont="1" applyBorder="1" applyProtection="1">
      <protection locked="0"/>
    </xf>
    <xf numFmtId="0" fontId="29" fillId="0" borderId="48" xfId="0" applyFont="1" applyBorder="1" applyProtection="1">
      <protection locked="0"/>
    </xf>
    <xf numFmtId="0" fontId="29" fillId="2" borderId="49" xfId="0" applyFont="1" applyFill="1" applyBorder="1" applyAlignment="1">
      <alignment horizontal="left"/>
    </xf>
    <xf numFmtId="0" fontId="29" fillId="0" borderId="50" xfId="0" applyFont="1" applyBorder="1" applyProtection="1">
      <protection locked="0"/>
    </xf>
    <xf numFmtId="0" fontId="29" fillId="0" borderId="49" xfId="0" applyFont="1" applyFill="1" applyBorder="1" applyAlignment="1">
      <alignment horizontal="left"/>
    </xf>
    <xf numFmtId="0" fontId="29" fillId="2" borderId="51" xfId="0" applyFont="1" applyFill="1" applyBorder="1" applyAlignment="1">
      <alignment horizontal="left"/>
    </xf>
    <xf numFmtId="0" fontId="29" fillId="0" borderId="52" xfId="0" applyFont="1" applyBorder="1" applyProtection="1">
      <protection locked="0"/>
    </xf>
    <xf numFmtId="0" fontId="29" fillId="2" borderId="41" xfId="0" applyFont="1" applyFill="1" applyBorder="1" applyAlignment="1">
      <alignment horizontal="left"/>
    </xf>
    <xf numFmtId="0" fontId="29" fillId="0" borderId="53" xfId="0" applyFont="1" applyBorder="1" applyProtection="1">
      <protection locked="0"/>
    </xf>
    <xf numFmtId="0" fontId="29" fillId="2" borderId="54" xfId="0" applyFont="1" applyFill="1" applyBorder="1" applyAlignment="1">
      <alignment horizontal="left"/>
    </xf>
    <xf numFmtId="0" fontId="29" fillId="0" borderId="55" xfId="0" applyFont="1" applyBorder="1"/>
    <xf numFmtId="0" fontId="29" fillId="0" borderId="55" xfId="0" applyFont="1" applyBorder="1" applyProtection="1">
      <protection locked="0"/>
    </xf>
    <xf numFmtId="0" fontId="29" fillId="0" borderId="56" xfId="0" applyFont="1" applyBorder="1" applyProtection="1">
      <protection locked="0"/>
    </xf>
    <xf numFmtId="165" fontId="36" fillId="0" borderId="33" xfId="1" applyNumberFormat="1" applyFont="1" applyBorder="1"/>
    <xf numFmtId="1" fontId="0" fillId="0" borderId="27" xfId="0" applyNumberFormat="1" applyBorder="1"/>
    <xf numFmtId="165" fontId="36" fillId="0" borderId="57" xfId="1" applyNumberFormat="1" applyFont="1" applyBorder="1"/>
    <xf numFmtId="165" fontId="29" fillId="0" borderId="27" xfId="1" applyNumberFormat="1" applyFont="1" applyBorder="1" applyAlignment="1">
      <alignment horizontal="right"/>
    </xf>
    <xf numFmtId="165" fontId="14" fillId="9" borderId="5" xfId="0" applyNumberFormat="1" applyFont="1" applyFill="1" applyBorder="1" applyProtection="1">
      <protection locked="0"/>
    </xf>
    <xf numFmtId="0" fontId="44" fillId="2" borderId="23" xfId="0" applyFont="1" applyFill="1" applyBorder="1" applyAlignment="1">
      <alignment horizontal="left"/>
    </xf>
    <xf numFmtId="0" fontId="38" fillId="0" borderId="18" xfId="0" applyFont="1" applyBorder="1" applyProtection="1">
      <protection locked="0"/>
    </xf>
    <xf numFmtId="0" fontId="29" fillId="5" borderId="33" xfId="0" applyFont="1" applyFill="1" applyBorder="1" applyAlignment="1">
      <alignment horizontal="center"/>
    </xf>
    <xf numFmtId="0" fontId="29" fillId="0" borderId="23" xfId="0" applyFont="1" applyBorder="1" applyAlignment="1">
      <alignment horizontal="left"/>
    </xf>
    <xf numFmtId="0" fontId="24" fillId="0" borderId="0" xfId="0" applyFont="1" applyAlignment="1">
      <alignment horizontal="center"/>
    </xf>
    <xf numFmtId="0" fontId="0" fillId="0" borderId="0" xfId="0" applyNumberFormat="1" applyFill="1"/>
    <xf numFmtId="0" fontId="0" fillId="0" borderId="0" xfId="0" applyNumberFormat="1"/>
    <xf numFmtId="165" fontId="36" fillId="0" borderId="26" xfId="1" applyNumberFormat="1" applyFont="1" applyFill="1" applyBorder="1" applyProtection="1">
      <protection locked="0"/>
    </xf>
    <xf numFmtId="0" fontId="0" fillId="0" borderId="0" xfId="0" applyAlignment="1">
      <alignment horizontal="left"/>
    </xf>
    <xf numFmtId="0" fontId="4" fillId="0" borderId="0" xfId="0" applyFont="1" applyAlignment="1">
      <alignment horizontal="right"/>
    </xf>
    <xf numFmtId="0" fontId="47" fillId="0" borderId="0" xfId="0" applyFont="1" applyAlignment="1">
      <alignment horizontal="left"/>
    </xf>
    <xf numFmtId="0" fontId="48" fillId="0" borderId="0" xfId="0" applyFont="1" applyAlignment="1">
      <alignment horizontal="left"/>
    </xf>
    <xf numFmtId="0" fontId="18" fillId="0" borderId="0" xfId="0" applyFont="1" applyAlignment="1">
      <alignment wrapText="1"/>
    </xf>
    <xf numFmtId="0" fontId="26" fillId="0" borderId="0" xfId="0" applyFont="1"/>
    <xf numFmtId="0" fontId="29" fillId="0" borderId="24" xfId="0" applyFont="1" applyFill="1" applyBorder="1" applyAlignment="1">
      <alignment horizontal="left"/>
    </xf>
    <xf numFmtId="0" fontId="46" fillId="0" borderId="41" xfId="0" applyFont="1" applyFill="1" applyBorder="1" applyAlignment="1">
      <alignment horizontal="center"/>
    </xf>
    <xf numFmtId="165" fontId="29" fillId="0" borderId="26" xfId="1" applyNumberFormat="1" applyFont="1" applyBorder="1" applyProtection="1">
      <protection locked="0"/>
    </xf>
    <xf numFmtId="1" fontId="0" fillId="0" borderId="37" xfId="0" applyNumberFormat="1" applyBorder="1"/>
    <xf numFmtId="165" fontId="36" fillId="0" borderId="26" xfId="1" applyNumberFormat="1" applyFont="1" applyBorder="1"/>
    <xf numFmtId="1" fontId="14" fillId="9" borderId="21" xfId="0" applyNumberFormat="1" applyFont="1" applyFill="1" applyBorder="1" applyProtection="1">
      <protection locked="0"/>
    </xf>
    <xf numFmtId="165" fontId="29" fillId="0" borderId="26" xfId="1" applyNumberFormat="1" applyFont="1" applyBorder="1" applyAlignment="1">
      <alignment horizontal="right"/>
    </xf>
    <xf numFmtId="165" fontId="29" fillId="18" borderId="28" xfId="1" applyNumberFormat="1" applyFont="1" applyFill="1" applyBorder="1" applyProtection="1">
      <protection locked="0"/>
    </xf>
    <xf numFmtId="165" fontId="29" fillId="18" borderId="28" xfId="1" applyNumberFormat="1" applyFont="1" applyFill="1" applyBorder="1"/>
    <xf numFmtId="165" fontId="29" fillId="18" borderId="28" xfId="1" applyNumberFormat="1" applyFont="1" applyFill="1" applyBorder="1" applyAlignment="1">
      <alignment horizontal="right"/>
    </xf>
    <xf numFmtId="165" fontId="29" fillId="18" borderId="27" xfId="1" applyNumberFormat="1" applyFont="1" applyFill="1" applyBorder="1" applyProtection="1">
      <protection locked="0"/>
    </xf>
    <xf numFmtId="0" fontId="49" fillId="0" borderId="0" xfId="0" applyFont="1" applyAlignment="1">
      <alignment horizontal="left" vertical="center"/>
    </xf>
    <xf numFmtId="0" fontId="49" fillId="0" borderId="0" xfId="0" applyFont="1" applyAlignment="1">
      <alignment horizontal="left"/>
    </xf>
    <xf numFmtId="0" fontId="50" fillId="0" borderId="0" xfId="0" applyFont="1"/>
    <xf numFmtId="0" fontId="43" fillId="0" borderId="0" xfId="0" applyFont="1" applyAlignment="1">
      <alignment horizontal="left" vertical="center" indent="5"/>
    </xf>
    <xf numFmtId="0" fontId="51" fillId="0" borderId="0" xfId="0" applyFont="1" applyAlignment="1">
      <alignment horizontal="left" vertical="center" indent="5"/>
    </xf>
    <xf numFmtId="0" fontId="49" fillId="0" borderId="0" xfId="0" applyFont="1" applyAlignment="1">
      <alignment horizontal="left" vertical="center" indent="6"/>
    </xf>
    <xf numFmtId="0" fontId="52" fillId="0" borderId="0" xfId="0" applyFont="1"/>
    <xf numFmtId="0" fontId="26" fillId="7" borderId="21" xfId="0" applyFont="1" applyFill="1" applyBorder="1"/>
    <xf numFmtId="0" fontId="53" fillId="7" borderId="6" xfId="0" applyFont="1" applyFill="1" applyBorder="1"/>
    <xf numFmtId="0" fontId="52" fillId="7" borderId="5" xfId="0" applyFont="1" applyFill="1" applyBorder="1"/>
    <xf numFmtId="0" fontId="53" fillId="0" borderId="0" xfId="0" applyFont="1"/>
    <xf numFmtId="0" fontId="54" fillId="3" borderId="8" xfId="3" applyFont="1" applyFill="1" applyBorder="1"/>
    <xf numFmtId="0" fontId="54" fillId="3" borderId="6" xfId="3" applyFont="1" applyFill="1" applyBorder="1" applyAlignment="1">
      <alignment horizontal="center"/>
    </xf>
    <xf numFmtId="0" fontId="55" fillId="3" borderId="6" xfId="3" applyFont="1" applyFill="1" applyBorder="1"/>
    <xf numFmtId="8" fontId="18" fillId="3" borderId="6" xfId="0" applyNumberFormat="1" applyFont="1" applyFill="1" applyBorder="1" applyAlignment="1">
      <alignment horizontal="right"/>
    </xf>
    <xf numFmtId="0" fontId="53" fillId="3" borderId="6" xfId="0" applyFont="1" applyFill="1" applyBorder="1"/>
    <xf numFmtId="0" fontId="53" fillId="3" borderId="5" xfId="0" applyFont="1" applyFill="1" applyBorder="1"/>
    <xf numFmtId="0" fontId="54" fillId="0" borderId="0" xfId="3" applyFont="1"/>
    <xf numFmtId="0" fontId="54" fillId="0" borderId="0" xfId="3" applyFont="1" applyAlignment="1">
      <alignment horizontal="center"/>
    </xf>
    <xf numFmtId="8" fontId="18" fillId="0" borderId="0" xfId="0" applyNumberFormat="1" applyFont="1" applyAlignment="1">
      <alignment horizontal="right"/>
    </xf>
    <xf numFmtId="0" fontId="54" fillId="7" borderId="7" xfId="5" applyFont="1" applyFill="1" applyBorder="1"/>
    <xf numFmtId="0" fontId="53" fillId="0" borderId="0" xfId="0" applyFont="1" applyAlignment="1">
      <alignment wrapText="1"/>
    </xf>
    <xf numFmtId="164" fontId="53" fillId="3" borderId="7" xfId="0" applyNumberFormat="1" applyFont="1" applyFill="1" applyBorder="1"/>
    <xf numFmtId="164" fontId="53" fillId="3" borderId="7" xfId="0" quotePrefix="1" applyNumberFormat="1" applyFont="1" applyFill="1" applyBorder="1"/>
    <xf numFmtId="0" fontId="14" fillId="0" borderId="0" xfId="0" applyFont="1" applyAlignment="1" applyProtection="1">
      <alignment wrapText="1"/>
      <protection locked="0"/>
    </xf>
    <xf numFmtId="0" fontId="54" fillId="5" borderId="7" xfId="5" applyFont="1" applyFill="1" applyBorder="1"/>
    <xf numFmtId="0" fontId="39" fillId="0" borderId="0" xfId="0" applyFont="1" applyBorder="1" applyAlignment="1">
      <alignment horizontal="center" wrapText="1"/>
    </xf>
    <xf numFmtId="0" fontId="24" fillId="0" borderId="0" xfId="0" applyNumberFormat="1" applyFont="1" applyAlignment="1">
      <alignment horizontal="center"/>
    </xf>
    <xf numFmtId="0" fontId="24" fillId="0" borderId="0" xfId="0" applyFont="1" applyAlignment="1">
      <alignment horizontal="center"/>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Border="1" applyAlignment="1" applyProtection="1">
      <alignment horizontal="center"/>
      <protection locked="0"/>
    </xf>
    <xf numFmtId="0" fontId="26" fillId="15" borderId="0" xfId="0" applyFont="1" applyFill="1" applyAlignment="1">
      <alignment horizontal="center"/>
    </xf>
    <xf numFmtId="0" fontId="18" fillId="15" borderId="0" xfId="0" applyFont="1" applyFill="1" applyBorder="1" applyAlignment="1" applyProtection="1">
      <alignment horizontal="center"/>
      <protection locked="0"/>
    </xf>
    <xf numFmtId="0" fontId="18" fillId="0" borderId="0" xfId="0" applyFont="1" applyAlignment="1">
      <alignment horizontal="center"/>
    </xf>
  </cellXfs>
  <cellStyles count="6">
    <cellStyle name="Comma" xfId="1" builtinId="3"/>
    <cellStyle name="Currency" xfId="2" builtinId="4"/>
    <cellStyle name="Good" xfId="5" builtinId="26"/>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4"/>
  <sheetViews>
    <sheetView tabSelected="1" workbookViewId="0"/>
  </sheetViews>
  <sheetFormatPr defaultRowHeight="14.4" x14ac:dyDescent="0.3"/>
  <cols>
    <col min="2" max="2" width="120.44140625" customWidth="1"/>
  </cols>
  <sheetData>
    <row r="3" spans="1:8" ht="22.8" x14ac:dyDescent="0.3">
      <c r="B3" s="274" t="s">
        <v>152</v>
      </c>
    </row>
    <row r="4" spans="1:8" x14ac:dyDescent="0.3">
      <c r="B4" s="275" t="s">
        <v>41</v>
      </c>
    </row>
    <row r="5" spans="1:8" x14ac:dyDescent="0.3">
      <c r="B5" s="276" t="s">
        <v>153</v>
      </c>
    </row>
    <row r="6" spans="1:8" ht="55.2" x14ac:dyDescent="0.3">
      <c r="B6" s="277" t="s">
        <v>154</v>
      </c>
    </row>
    <row r="7" spans="1:8" x14ac:dyDescent="0.3">
      <c r="B7" s="277"/>
    </row>
    <row r="8" spans="1:8" x14ac:dyDescent="0.3">
      <c r="B8" s="276" t="s">
        <v>155</v>
      </c>
    </row>
    <row r="9" spans="1:8" x14ac:dyDescent="0.3">
      <c r="B9" s="278" t="s">
        <v>156</v>
      </c>
    </row>
    <row r="10" spans="1:8" x14ac:dyDescent="0.3">
      <c r="B10" s="278" t="s">
        <v>41</v>
      </c>
    </row>
    <row r="11" spans="1:8" x14ac:dyDescent="0.3">
      <c r="B11" s="278" t="s">
        <v>157</v>
      </c>
    </row>
    <row r="12" spans="1:8" x14ac:dyDescent="0.3">
      <c r="B12" s="276" t="s">
        <v>41</v>
      </c>
    </row>
    <row r="13" spans="1:8" s="351" customFormat="1" x14ac:dyDescent="0.3">
      <c r="A13" s="349"/>
      <c r="B13" s="279" t="s">
        <v>158</v>
      </c>
      <c r="C13"/>
      <c r="D13"/>
      <c r="E13"/>
      <c r="F13"/>
      <c r="G13"/>
      <c r="H13"/>
    </row>
    <row r="14" spans="1:8" x14ac:dyDescent="0.3">
      <c r="B14" s="350" t="s">
        <v>330</v>
      </c>
      <c r="C14" s="351"/>
      <c r="D14" s="351"/>
      <c r="E14" s="351"/>
      <c r="F14" s="351"/>
      <c r="G14" s="351"/>
      <c r="H14" s="351"/>
    </row>
    <row r="15" spans="1:8" x14ac:dyDescent="0.3">
      <c r="B15" s="279" t="s">
        <v>331</v>
      </c>
    </row>
    <row r="16" spans="1:8" x14ac:dyDescent="0.3">
      <c r="B16" s="352" t="s">
        <v>332</v>
      </c>
    </row>
    <row r="17" spans="2:2" x14ac:dyDescent="0.3">
      <c r="B17" s="280" t="s">
        <v>355</v>
      </c>
    </row>
    <row r="18" spans="2:2" x14ac:dyDescent="0.3">
      <c r="B18" s="279" t="s">
        <v>333</v>
      </c>
    </row>
    <row r="19" spans="2:2" x14ac:dyDescent="0.3">
      <c r="B19" s="352" t="s">
        <v>358</v>
      </c>
    </row>
    <row r="20" spans="2:2" x14ac:dyDescent="0.3">
      <c r="B20" s="279" t="s">
        <v>334</v>
      </c>
    </row>
    <row r="21" spans="2:2" x14ac:dyDescent="0.3">
      <c r="B21" s="280" t="s">
        <v>335</v>
      </c>
    </row>
    <row r="22" spans="2:2" x14ac:dyDescent="0.3">
      <c r="B22" s="280" t="s">
        <v>336</v>
      </c>
    </row>
    <row r="23" spans="2:2" x14ac:dyDescent="0.3">
      <c r="B23" s="280" t="s">
        <v>337</v>
      </c>
    </row>
    <row r="24" spans="2:2" x14ac:dyDescent="0.3">
      <c r="B24" s="279" t="s">
        <v>338</v>
      </c>
    </row>
    <row r="25" spans="2:2" x14ac:dyDescent="0.3">
      <c r="B25" s="280" t="s">
        <v>356</v>
      </c>
    </row>
    <row r="26" spans="2:2" x14ac:dyDescent="0.3">
      <c r="B26" s="279" t="s">
        <v>339</v>
      </c>
    </row>
    <row r="27" spans="2:2" x14ac:dyDescent="0.3">
      <c r="B27" s="280" t="s">
        <v>357</v>
      </c>
    </row>
    <row r="28" spans="2:2" x14ac:dyDescent="0.3">
      <c r="B28" s="279" t="s">
        <v>340</v>
      </c>
    </row>
    <row r="29" spans="2:2" x14ac:dyDescent="0.3">
      <c r="B29" s="280" t="s">
        <v>159</v>
      </c>
    </row>
    <row r="30" spans="2:2" x14ac:dyDescent="0.3">
      <c r="B30" s="279" t="s">
        <v>341</v>
      </c>
    </row>
    <row r="31" spans="2:2" x14ac:dyDescent="0.3">
      <c r="B31" s="280" t="s">
        <v>160</v>
      </c>
    </row>
    <row r="32" spans="2:2" x14ac:dyDescent="0.3">
      <c r="B32" s="353" t="s">
        <v>342</v>
      </c>
    </row>
    <row r="33" spans="2:2" x14ac:dyDescent="0.3">
      <c r="B33" s="354" t="s">
        <v>343</v>
      </c>
    </row>
    <row r="34" spans="2:2" x14ac:dyDescent="0.3">
      <c r="B34" s="353"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4"/>
  <sheetViews>
    <sheetView workbookViewId="0">
      <selection activeCell="A19" sqref="A19"/>
    </sheetView>
  </sheetViews>
  <sheetFormatPr defaultRowHeight="14.4" x14ac:dyDescent="0.3"/>
  <cols>
    <col min="1" max="1" width="77" bestFit="1" customWidth="1"/>
    <col min="2" max="2" width="18.6640625" customWidth="1"/>
    <col min="3" max="3" width="13.44140625" customWidth="1"/>
    <col min="4" max="4" width="9.88671875" customWidth="1"/>
    <col min="5" max="5" width="11.6640625" customWidth="1"/>
    <col min="6" max="6" width="11.109375" bestFit="1" customWidth="1"/>
    <col min="7" max="7" width="15.6640625" style="9" bestFit="1" customWidth="1"/>
    <col min="10" max="10" width="11.109375" bestFit="1" customWidth="1"/>
  </cols>
  <sheetData>
    <row r="1" spans="1:9" ht="25.2" x14ac:dyDescent="0.6">
      <c r="A1" s="377" t="s">
        <v>69</v>
      </c>
      <c r="B1" s="377"/>
      <c r="C1" s="377"/>
      <c r="D1" s="377"/>
      <c r="E1" s="377"/>
      <c r="F1" s="377"/>
      <c r="G1" s="377"/>
      <c r="H1" s="45"/>
      <c r="I1" s="45"/>
    </row>
    <row r="2" spans="1:9" ht="25.2" x14ac:dyDescent="0.6">
      <c r="A2" s="376" t="s">
        <v>240</v>
      </c>
      <c r="B2" s="376"/>
      <c r="C2" s="376"/>
      <c r="D2" s="376"/>
      <c r="E2" s="376"/>
      <c r="F2" s="376"/>
      <c r="G2" s="376"/>
      <c r="H2" s="44"/>
      <c r="I2" s="44"/>
    </row>
    <row r="3" spans="1:9" ht="22.8" x14ac:dyDescent="0.4">
      <c r="A3" s="233" t="s">
        <v>61</v>
      </c>
      <c r="B3" s="164" t="s">
        <v>151</v>
      </c>
      <c r="C3" s="164"/>
      <c r="D3" s="164"/>
      <c r="E3" s="164"/>
      <c r="F3" s="164"/>
      <c r="G3" s="164"/>
    </row>
    <row r="4" spans="1:9" ht="22.8" x14ac:dyDescent="0.4">
      <c r="A4" s="233" t="s">
        <v>43</v>
      </c>
      <c r="B4" s="164" t="s">
        <v>70</v>
      </c>
      <c r="C4" s="164"/>
      <c r="D4" s="164"/>
      <c r="E4" s="164"/>
      <c r="F4" s="164"/>
      <c r="G4" s="164"/>
    </row>
    <row r="5" spans="1:9" ht="23.4" thickBot="1" x14ac:dyDescent="0.45">
      <c r="A5" s="233"/>
      <c r="B5" s="164"/>
      <c r="C5" s="164"/>
      <c r="D5" s="164"/>
      <c r="E5" s="164"/>
      <c r="F5" s="164"/>
      <c r="G5" s="164"/>
    </row>
    <row r="6" spans="1:9" ht="21.6" thickBot="1" x14ac:dyDescent="0.45">
      <c r="A6" s="120" t="s">
        <v>94</v>
      </c>
      <c r="B6" s="70"/>
      <c r="C6" s="70"/>
      <c r="D6" s="70"/>
      <c r="E6" s="71"/>
    </row>
    <row r="7" spans="1:9" ht="24" thickBot="1" x14ac:dyDescent="0.5">
      <c r="A7" s="72"/>
      <c r="B7" s="1"/>
      <c r="C7" s="1"/>
      <c r="D7" s="1"/>
      <c r="E7" s="73"/>
    </row>
    <row r="8" spans="1:9" ht="33" customHeight="1" thickBot="1" x14ac:dyDescent="0.45">
      <c r="A8" s="74" t="s">
        <v>75</v>
      </c>
      <c r="B8" s="375" t="s">
        <v>76</v>
      </c>
      <c r="C8" s="375"/>
      <c r="D8" s="69"/>
      <c r="E8" s="170">
        <v>5</v>
      </c>
      <c r="F8" s="57"/>
    </row>
    <row r="9" spans="1:9" ht="80.25" customHeight="1" thickBot="1" x14ac:dyDescent="0.45">
      <c r="A9" s="74" t="s">
        <v>92</v>
      </c>
      <c r="B9" s="375" t="s">
        <v>104</v>
      </c>
      <c r="C9" s="375"/>
      <c r="D9" s="69"/>
      <c r="E9" s="171">
        <v>10</v>
      </c>
      <c r="F9" s="57"/>
    </row>
    <row r="10" spans="1:9" ht="80.25" customHeight="1" thickBot="1" x14ac:dyDescent="0.45">
      <c r="A10" s="74" t="s">
        <v>92</v>
      </c>
      <c r="B10" s="375" t="s">
        <v>105</v>
      </c>
      <c r="C10" s="375"/>
      <c r="D10" s="69"/>
      <c r="E10" s="171">
        <v>2</v>
      </c>
      <c r="F10" s="57"/>
    </row>
    <row r="11" spans="1:9" ht="23.4" thickBot="1" x14ac:dyDescent="0.45">
      <c r="A11" s="74" t="s">
        <v>241</v>
      </c>
      <c r="B11" s="58"/>
      <c r="D11" s="69"/>
      <c r="E11" s="170">
        <v>564</v>
      </c>
      <c r="F11" s="57"/>
    </row>
    <row r="12" spans="1:9" ht="23.4" thickBot="1" x14ac:dyDescent="0.45">
      <c r="A12" s="74" t="s">
        <v>242</v>
      </c>
      <c r="B12" s="58"/>
      <c r="D12" s="69"/>
      <c r="E12" s="170">
        <v>2</v>
      </c>
      <c r="F12" s="57"/>
    </row>
    <row r="13" spans="1:9" ht="23.4" thickBot="1" x14ac:dyDescent="0.45">
      <c r="A13" s="74" t="s">
        <v>243</v>
      </c>
      <c r="B13" s="75"/>
      <c r="D13" s="1"/>
      <c r="E13" s="170">
        <v>16</v>
      </c>
    </row>
    <row r="14" spans="1:9" ht="23.4" thickBot="1" x14ac:dyDescent="0.45">
      <c r="A14" s="74" t="s">
        <v>244</v>
      </c>
      <c r="B14" s="75"/>
      <c r="D14" s="1"/>
      <c r="E14" s="170">
        <v>0</v>
      </c>
    </row>
    <row r="15" spans="1:9" ht="24.75" customHeight="1" thickBot="1" x14ac:dyDescent="0.45">
      <c r="A15" s="74" t="s">
        <v>245</v>
      </c>
      <c r="B15" s="75"/>
      <c r="D15" s="1"/>
      <c r="E15" s="170">
        <v>0</v>
      </c>
    </row>
    <row r="16" spans="1:9" ht="37.5" customHeight="1" thickBot="1" x14ac:dyDescent="0.45">
      <c r="A16" s="74" t="s">
        <v>246</v>
      </c>
      <c r="B16" s="375" t="s">
        <v>107</v>
      </c>
      <c r="C16" s="375"/>
      <c r="D16" s="1"/>
      <c r="E16" s="170">
        <v>0</v>
      </c>
    </row>
    <row r="17" spans="1:10" ht="23.4" thickBot="1" x14ac:dyDescent="0.45">
      <c r="A17" s="74" t="s">
        <v>247</v>
      </c>
      <c r="B17" s="75"/>
      <c r="D17" s="1"/>
      <c r="E17" s="170">
        <v>0</v>
      </c>
    </row>
    <row r="18" spans="1:10" ht="23.4" thickBot="1" x14ac:dyDescent="0.45">
      <c r="A18" s="74" t="s">
        <v>248</v>
      </c>
      <c r="B18" s="75"/>
      <c r="D18" s="1"/>
      <c r="E18" s="170">
        <v>0</v>
      </c>
    </row>
    <row r="19" spans="1:10" ht="23.4" thickBot="1" x14ac:dyDescent="0.45">
      <c r="A19" s="76" t="s">
        <v>73</v>
      </c>
      <c r="B19" s="77"/>
      <c r="C19" s="77"/>
      <c r="D19" s="78"/>
      <c r="E19" s="172"/>
    </row>
    <row r="20" spans="1:10" ht="23.4" thickBot="1" x14ac:dyDescent="0.45">
      <c r="A20" s="64"/>
      <c r="B20" s="121"/>
      <c r="C20" s="173"/>
      <c r="D20" s="1"/>
      <c r="E20" s="1"/>
    </row>
    <row r="21" spans="1:10" x14ac:dyDescent="0.3">
      <c r="A21" s="165" t="s">
        <v>106</v>
      </c>
      <c r="B21" s="70"/>
      <c r="C21" s="70"/>
      <c r="D21" s="70"/>
      <c r="E21" s="70"/>
      <c r="F21" s="70"/>
      <c r="G21" s="251"/>
      <c r="H21" s="1"/>
      <c r="I21" s="1"/>
      <c r="J21" s="1"/>
    </row>
    <row r="22" spans="1:10" x14ac:dyDescent="0.3">
      <c r="A22" s="166" t="s">
        <v>134</v>
      </c>
      <c r="B22" s="167"/>
      <c r="C22" s="167"/>
      <c r="D22" s="167"/>
      <c r="E22" s="167"/>
      <c r="F22" s="167"/>
      <c r="G22" s="249"/>
      <c r="H22" s="167"/>
      <c r="I22" s="1"/>
      <c r="J22" s="1"/>
    </row>
    <row r="23" spans="1:10" x14ac:dyDescent="0.3">
      <c r="A23" s="166" t="s">
        <v>135</v>
      </c>
      <c r="B23" s="167"/>
      <c r="C23" s="167"/>
      <c r="D23" s="167"/>
      <c r="E23" s="167"/>
      <c r="F23" s="167"/>
      <c r="G23" s="249"/>
      <c r="H23" s="167"/>
      <c r="I23" s="1"/>
      <c r="J23" s="1"/>
    </row>
    <row r="24" spans="1:10" x14ac:dyDescent="0.3">
      <c r="A24" s="166" t="s">
        <v>130</v>
      </c>
      <c r="B24" s="167"/>
      <c r="C24" s="167"/>
      <c r="D24" s="167"/>
      <c r="E24" s="167"/>
      <c r="F24" s="167"/>
      <c r="G24" s="249"/>
      <c r="H24" s="167"/>
      <c r="I24" s="1"/>
      <c r="J24" s="1"/>
    </row>
    <row r="25" spans="1:10" x14ac:dyDescent="0.3">
      <c r="A25" s="166" t="s">
        <v>131</v>
      </c>
      <c r="B25" s="167"/>
      <c r="C25" s="167"/>
      <c r="D25" s="167"/>
      <c r="E25" s="167"/>
      <c r="F25" s="167"/>
      <c r="G25" s="249"/>
      <c r="H25" s="167"/>
      <c r="I25" s="1"/>
      <c r="J25" s="1"/>
    </row>
    <row r="26" spans="1:10" ht="15" thickBot="1" x14ac:dyDescent="0.35">
      <c r="A26" s="168"/>
      <c r="B26" s="169"/>
      <c r="C26" s="169"/>
      <c r="D26" s="169"/>
      <c r="E26" s="169"/>
      <c r="F26" s="169"/>
      <c r="G26" s="250"/>
      <c r="H26" s="167"/>
      <c r="I26" s="1"/>
      <c r="J26" s="1"/>
    </row>
    <row r="27" spans="1:10" ht="15" thickBot="1" x14ac:dyDescent="0.35">
      <c r="A27" s="18"/>
      <c r="B27" s="18"/>
      <c r="C27" s="18"/>
      <c r="D27" s="18"/>
      <c r="E27" s="18"/>
      <c r="F27" s="18"/>
      <c r="G27" s="18"/>
      <c r="H27" s="18"/>
    </row>
    <row r="28" spans="1:10" ht="18" thickBot="1" x14ac:dyDescent="0.35">
      <c r="A28" s="79" t="s">
        <v>74</v>
      </c>
      <c r="B28" s="28"/>
      <c r="C28" s="80"/>
      <c r="D28" s="29"/>
      <c r="E28" s="30"/>
      <c r="F28" s="27"/>
    </row>
    <row r="29" spans="1:10" x14ac:dyDescent="0.3">
      <c r="A29" s="56"/>
    </row>
    <row r="30" spans="1:10" x14ac:dyDescent="0.3">
      <c r="A30" s="23" t="s">
        <v>41</v>
      </c>
      <c r="B30" s="24" t="s">
        <v>44</v>
      </c>
      <c r="C30" s="5"/>
      <c r="D30" s="52" t="s">
        <v>161</v>
      </c>
      <c r="E30" s="25"/>
      <c r="F30" s="52" t="s">
        <v>40</v>
      </c>
      <c r="G30" s="53" t="s">
        <v>39</v>
      </c>
    </row>
    <row r="31" spans="1:10" x14ac:dyDescent="0.3">
      <c r="A31" s="7"/>
      <c r="B31" s="2"/>
      <c r="C31" s="2"/>
      <c r="D31" s="6"/>
      <c r="E31" s="3"/>
      <c r="F31" s="50" t="s">
        <v>42</v>
      </c>
      <c r="G31" s="51" t="s">
        <v>42</v>
      </c>
    </row>
    <row r="33" spans="1:7" x14ac:dyDescent="0.3">
      <c r="A33" s="18" t="s">
        <v>185</v>
      </c>
      <c r="B33" s="14"/>
      <c r="C33" s="14"/>
      <c r="D33" s="15" t="s">
        <v>37</v>
      </c>
      <c r="F33" s="8"/>
      <c r="G33" s="40"/>
    </row>
    <row r="34" spans="1:7" x14ac:dyDescent="0.3">
      <c r="A34" s="19" t="s">
        <v>50</v>
      </c>
      <c r="B34" s="14">
        <v>2021</v>
      </c>
      <c r="C34" s="14"/>
      <c r="D34" s="13">
        <v>316</v>
      </c>
      <c r="E34" s="9"/>
      <c r="F34" s="31">
        <f>D34*E11*0.3333</f>
        <v>59402.059199999996</v>
      </c>
      <c r="G34" s="32"/>
    </row>
    <row r="35" spans="1:7" x14ac:dyDescent="0.3">
      <c r="A35" s="16" t="s">
        <v>53</v>
      </c>
      <c r="B35" s="14"/>
      <c r="C35" s="14"/>
      <c r="D35" s="13">
        <v>450.4</v>
      </c>
      <c r="E35" s="9"/>
      <c r="F35" s="31">
        <f>-D35*E8*0.3333</f>
        <v>-750.59159999999997</v>
      </c>
      <c r="G35" s="32"/>
    </row>
    <row r="36" spans="1:7" x14ac:dyDescent="0.3">
      <c r="A36" s="19" t="s">
        <v>52</v>
      </c>
      <c r="B36" s="14">
        <v>2022</v>
      </c>
      <c r="C36" s="14"/>
      <c r="D36" s="13">
        <v>316</v>
      </c>
      <c r="E36" s="9"/>
      <c r="F36" s="31">
        <f>D36*E11*0.6667</f>
        <v>118821.9408</v>
      </c>
      <c r="G36" s="32"/>
    </row>
    <row r="37" spans="1:7" x14ac:dyDescent="0.3">
      <c r="A37" s="16" t="s">
        <v>51</v>
      </c>
      <c r="B37" s="14"/>
      <c r="C37" s="14"/>
      <c r="D37" s="13">
        <v>450.4</v>
      </c>
      <c r="E37" s="9"/>
      <c r="F37" s="31">
        <f>-D37*E8*0.6667</f>
        <v>-1501.4083999999998</v>
      </c>
      <c r="G37" s="32"/>
    </row>
    <row r="38" spans="1:7" x14ac:dyDescent="0.3">
      <c r="A38" s="14"/>
      <c r="B38" s="14"/>
      <c r="C38" s="14"/>
      <c r="D38" s="13"/>
      <c r="E38" s="9"/>
      <c r="F38" s="33">
        <f>SUM(F34:F37)</f>
        <v>175972</v>
      </c>
      <c r="G38" s="31">
        <f>F38*0.75</f>
        <v>131979</v>
      </c>
    </row>
    <row r="39" spans="1:7" x14ac:dyDescent="0.3">
      <c r="A39" s="14"/>
      <c r="B39" s="14"/>
      <c r="C39" s="14"/>
      <c r="D39" s="13"/>
      <c r="E39" s="9"/>
      <c r="F39" s="54"/>
      <c r="G39" s="31"/>
    </row>
    <row r="40" spans="1:7" x14ac:dyDescent="0.3">
      <c r="A40" s="18" t="s">
        <v>249</v>
      </c>
      <c r="B40" s="14"/>
      <c r="C40" s="14"/>
      <c r="D40" s="13">
        <v>24</v>
      </c>
      <c r="E40" s="9"/>
      <c r="F40" s="174"/>
      <c r="G40" s="33">
        <f>D40*E11</f>
        <v>13536</v>
      </c>
    </row>
    <row r="41" spans="1:7" x14ac:dyDescent="0.3">
      <c r="A41" s="14"/>
      <c r="B41" s="14"/>
      <c r="C41" s="14"/>
      <c r="D41" s="13"/>
      <c r="E41" s="9"/>
      <c r="F41" s="54"/>
      <c r="G41" s="31"/>
    </row>
    <row r="42" spans="1:7" x14ac:dyDescent="0.3">
      <c r="A42" s="18" t="s">
        <v>250</v>
      </c>
      <c r="B42" s="14">
        <v>2021</v>
      </c>
      <c r="C42" s="14"/>
      <c r="D42" s="13">
        <v>224.5</v>
      </c>
      <c r="E42" s="9"/>
      <c r="F42" s="31">
        <f>D42*E11*0.3333</f>
        <v>42201.779399999999</v>
      </c>
      <c r="G42" s="34"/>
    </row>
    <row r="43" spans="1:7" x14ac:dyDescent="0.3">
      <c r="A43" s="19" t="s">
        <v>52</v>
      </c>
      <c r="B43" s="14">
        <v>2022</v>
      </c>
      <c r="C43" s="14"/>
      <c r="D43" s="13">
        <v>224.5</v>
      </c>
      <c r="E43" s="9"/>
      <c r="F43" s="31">
        <f>D43*E11*0.6667</f>
        <v>84416.220600000001</v>
      </c>
      <c r="G43" s="26">
        <f>IF((F42+F43)&lt;44900,44900,(F42+F43))*0.75</f>
        <v>94963.5</v>
      </c>
    </row>
    <row r="44" spans="1:7" x14ac:dyDescent="0.3">
      <c r="A44" s="18"/>
      <c r="B44" s="17"/>
      <c r="C44" s="14"/>
      <c r="D44" s="13"/>
      <c r="E44" s="9"/>
      <c r="F44" s="32"/>
      <c r="G44" s="32"/>
    </row>
    <row r="45" spans="1:7" ht="28.8" x14ac:dyDescent="0.3">
      <c r="A45" s="373" t="s">
        <v>354</v>
      </c>
      <c r="B45" s="17" t="s">
        <v>251</v>
      </c>
      <c r="C45" s="81"/>
      <c r="D45" s="13">
        <v>40</v>
      </c>
      <c r="E45" s="9"/>
      <c r="F45" s="31">
        <f>(D45*E11)</f>
        <v>22560</v>
      </c>
      <c r="G45" s="32"/>
    </row>
    <row r="46" spans="1:7" ht="15.6" x14ac:dyDescent="0.3">
      <c r="A46" s="17" t="s">
        <v>57</v>
      </c>
      <c r="B46" s="17" t="s">
        <v>251</v>
      </c>
      <c r="C46" s="81"/>
      <c r="D46" s="13">
        <v>26.5</v>
      </c>
      <c r="E46" s="9"/>
      <c r="F46" s="31">
        <f>(D46*E11)</f>
        <v>14946</v>
      </c>
      <c r="G46" s="32"/>
    </row>
    <row r="47" spans="1:7" x14ac:dyDescent="0.3">
      <c r="A47" s="14"/>
      <c r="B47" s="17"/>
      <c r="C47" s="14"/>
      <c r="D47" s="13"/>
      <c r="E47" s="9"/>
      <c r="F47" s="33">
        <f>SUM(F45:F46)</f>
        <v>37506</v>
      </c>
      <c r="G47" s="41">
        <f>IF(F47&lt;23275,F47,23275)</f>
        <v>23275</v>
      </c>
    </row>
    <row r="48" spans="1:7" x14ac:dyDescent="0.3">
      <c r="A48" s="13"/>
      <c r="B48" s="266"/>
      <c r="C48" s="14"/>
      <c r="D48" s="13"/>
      <c r="E48" s="9"/>
      <c r="F48" s="54"/>
      <c r="G48" s="41"/>
    </row>
    <row r="49" spans="1:7" ht="15.6" x14ac:dyDescent="0.3">
      <c r="A49" s="18" t="s">
        <v>252</v>
      </c>
      <c r="B49" s="17" t="s">
        <v>161</v>
      </c>
      <c r="C49" s="81"/>
      <c r="D49" s="13">
        <v>0</v>
      </c>
      <c r="E49" s="9"/>
      <c r="F49" s="31">
        <f>(D49*E11)</f>
        <v>0</v>
      </c>
      <c r="G49" s="32"/>
    </row>
    <row r="50" spans="1:7" ht="15.6" x14ac:dyDescent="0.3">
      <c r="A50" s="17" t="s">
        <v>57</v>
      </c>
      <c r="B50" s="17" t="s">
        <v>161</v>
      </c>
      <c r="C50" s="81"/>
      <c r="D50" s="13">
        <v>0</v>
      </c>
      <c r="E50" s="9"/>
      <c r="F50" s="31">
        <f>(D50*E11)</f>
        <v>0</v>
      </c>
      <c r="G50" s="32"/>
    </row>
    <row r="51" spans="1:7" x14ac:dyDescent="0.3">
      <c r="A51" s="14"/>
      <c r="B51" s="14"/>
      <c r="C51" s="14"/>
      <c r="D51" s="13"/>
      <c r="E51" s="9"/>
      <c r="F51" s="33">
        <f>SUM(F49:F50)</f>
        <v>0</v>
      </c>
      <c r="G51" s="41">
        <f>IF(F51&gt;19075,19075,F51)</f>
        <v>0</v>
      </c>
    </row>
    <row r="52" spans="1:7" x14ac:dyDescent="0.3">
      <c r="A52" s="14"/>
      <c r="B52" s="16"/>
      <c r="C52" s="14"/>
      <c r="D52" s="13"/>
      <c r="E52" s="9"/>
      <c r="F52" s="32"/>
      <c r="G52" s="31"/>
    </row>
    <row r="53" spans="1:7" x14ac:dyDescent="0.3">
      <c r="A53" s="14"/>
      <c r="B53" s="16"/>
      <c r="C53" s="14"/>
      <c r="D53" s="13"/>
      <c r="E53" s="9"/>
      <c r="F53" s="32"/>
      <c r="G53" s="31"/>
    </row>
    <row r="54" spans="1:7" x14ac:dyDescent="0.3">
      <c r="A54" s="18" t="s">
        <v>66</v>
      </c>
      <c r="B54" s="14">
        <f>E12</f>
        <v>2</v>
      </c>
      <c r="C54" s="14"/>
      <c r="D54" s="13">
        <v>13</v>
      </c>
      <c r="E54" s="9"/>
      <c r="F54" s="32"/>
      <c r="G54" s="32">
        <f>D54*B54</f>
        <v>26</v>
      </c>
    </row>
    <row r="55" spans="1:7" x14ac:dyDescent="0.3">
      <c r="A55" s="18" t="s">
        <v>65</v>
      </c>
      <c r="B55" s="14">
        <f>E13</f>
        <v>16</v>
      </c>
      <c r="C55" s="14"/>
      <c r="D55" s="13">
        <v>95</v>
      </c>
      <c r="E55" s="9"/>
      <c r="F55" s="32"/>
      <c r="G55" s="32">
        <f>D55*B55</f>
        <v>1520</v>
      </c>
    </row>
    <row r="56" spans="1:7" x14ac:dyDescent="0.3">
      <c r="A56" s="18" t="s">
        <v>67</v>
      </c>
      <c r="B56" s="14">
        <f>E14</f>
        <v>0</v>
      </c>
      <c r="C56" s="14"/>
      <c r="D56" s="13">
        <v>151</v>
      </c>
      <c r="E56" s="9"/>
      <c r="F56" s="32"/>
      <c r="G56" s="32">
        <f>D56*B56</f>
        <v>0</v>
      </c>
    </row>
    <row r="57" spans="1:7" x14ac:dyDescent="0.3">
      <c r="A57" s="18" t="s">
        <v>38</v>
      </c>
      <c r="B57" s="14">
        <f>E15</f>
        <v>0</v>
      </c>
      <c r="C57" s="14"/>
      <c r="D57" s="13">
        <v>213.5</v>
      </c>
      <c r="E57" s="9"/>
      <c r="F57" s="32"/>
      <c r="G57" s="31">
        <f>D57*B57</f>
        <v>0</v>
      </c>
    </row>
    <row r="58" spans="1:7" x14ac:dyDescent="0.3">
      <c r="A58" s="14"/>
      <c r="B58" s="14"/>
      <c r="C58" s="14"/>
      <c r="D58" s="13"/>
      <c r="E58" s="9"/>
      <c r="F58" s="32"/>
      <c r="G58" s="31"/>
    </row>
    <row r="59" spans="1:7" x14ac:dyDescent="0.3">
      <c r="A59" s="18" t="s">
        <v>108</v>
      </c>
      <c r="B59" s="281">
        <f>E9</f>
        <v>10</v>
      </c>
      <c r="D59" s="13">
        <v>1769</v>
      </c>
      <c r="E59" s="9"/>
      <c r="F59" s="31">
        <f>(D59*B59)</f>
        <v>17690</v>
      </c>
      <c r="G59" s="41"/>
    </row>
    <row r="60" spans="1:7" x14ac:dyDescent="0.3">
      <c r="A60" s="16" t="s">
        <v>93</v>
      </c>
      <c r="B60" s="282">
        <f>E10</f>
        <v>2</v>
      </c>
      <c r="D60" s="13">
        <v>1592</v>
      </c>
      <c r="E60" s="9"/>
      <c r="F60" s="31">
        <f>(D60*B60)</f>
        <v>3184</v>
      </c>
      <c r="G60" s="41">
        <f>F59+F60</f>
        <v>20874</v>
      </c>
    </row>
    <row r="61" spans="1:7" x14ac:dyDescent="0.3">
      <c r="A61" s="16"/>
      <c r="B61" s="282"/>
      <c r="D61" s="13"/>
      <c r="E61" s="9"/>
      <c r="F61" s="31"/>
      <c r="G61" s="41"/>
    </row>
    <row r="62" spans="1:7" x14ac:dyDescent="0.3">
      <c r="A62" s="18" t="s">
        <v>68</v>
      </c>
      <c r="B62" s="14">
        <f>E18</f>
        <v>0</v>
      </c>
      <c r="C62" s="14"/>
      <c r="D62" s="13">
        <v>60</v>
      </c>
      <c r="E62" s="9"/>
      <c r="F62" s="32"/>
      <c r="G62" s="295">
        <f>D62*B62</f>
        <v>0</v>
      </c>
    </row>
    <row r="63" spans="1:7" ht="15" thickBot="1" x14ac:dyDescent="0.35">
      <c r="A63" s="18"/>
      <c r="B63" s="14"/>
      <c r="C63" s="14"/>
      <c r="D63" s="13"/>
      <c r="E63" s="9"/>
      <c r="F63" s="32"/>
      <c r="G63" s="295"/>
    </row>
    <row r="64" spans="1:7" x14ac:dyDescent="0.3">
      <c r="A64" s="18" t="s">
        <v>150</v>
      </c>
      <c r="B64" s="14">
        <f>E16</f>
        <v>0</v>
      </c>
      <c r="C64" s="14"/>
      <c r="D64" s="13">
        <v>201</v>
      </c>
      <c r="E64" s="9"/>
      <c r="F64" s="32"/>
      <c r="G64" s="260">
        <f>D64*B64</f>
        <v>0</v>
      </c>
    </row>
    <row r="65" spans="1:7" x14ac:dyDescent="0.3">
      <c r="A65" s="18" t="s">
        <v>253</v>
      </c>
      <c r="B65" s="14">
        <f>E17</f>
        <v>0</v>
      </c>
      <c r="C65" s="14"/>
      <c r="D65" s="13">
        <v>108</v>
      </c>
      <c r="E65" s="9"/>
      <c r="F65" s="32"/>
      <c r="G65" s="261">
        <f>D65*B65</f>
        <v>0</v>
      </c>
    </row>
    <row r="66" spans="1:7" ht="15" thickBot="1" x14ac:dyDescent="0.35">
      <c r="A66" s="18" t="s">
        <v>6</v>
      </c>
      <c r="B66" s="82">
        <f>E19</f>
        <v>0</v>
      </c>
      <c r="C66" s="14"/>
      <c r="D66" s="13"/>
      <c r="E66" s="9"/>
      <c r="F66" s="32"/>
      <c r="G66" s="262">
        <f>B66</f>
        <v>0</v>
      </c>
    </row>
    <row r="67" spans="1:7" ht="15" thickBot="1" x14ac:dyDescent="0.35">
      <c r="A67" s="18" t="s">
        <v>58</v>
      </c>
      <c r="B67" s="14"/>
      <c r="C67" s="14"/>
      <c r="D67" s="14"/>
      <c r="F67" s="263"/>
      <c r="G67" s="26">
        <f>SUM(G64:G66)</f>
        <v>0</v>
      </c>
    </row>
    <row r="68" spans="1:7" ht="18.600000000000001" thickBot="1" x14ac:dyDescent="0.4">
      <c r="A68" s="35" t="s">
        <v>100</v>
      </c>
      <c r="B68" s="36"/>
      <c r="C68" s="36"/>
      <c r="D68" s="36"/>
      <c r="E68" s="37"/>
      <c r="F68" s="38"/>
      <c r="G68" s="39">
        <f>SUM(G34:G67)-G67</f>
        <v>286173.5</v>
      </c>
    </row>
    <row r="71" spans="1:7" ht="21" customHeight="1" x14ac:dyDescent="0.3"/>
    <row r="74" spans="1:7" ht="17.25" customHeight="1" x14ac:dyDescent="0.3"/>
  </sheetData>
  <sheetProtection formatCells="0" formatColumns="0" formatRows="0" insertColumns="0" insertHyperlinks="0" deleteColumns="0" deleteRows="0" selectLockedCells="1" sort="0" autoFilter="0" pivotTables="0"/>
  <mergeCells count="6">
    <mergeCell ref="B10:C10"/>
    <mergeCell ref="B16:C16"/>
    <mergeCell ref="A2:G2"/>
    <mergeCell ref="A1:G1"/>
    <mergeCell ref="B8:C8"/>
    <mergeCell ref="B9:C9"/>
  </mergeCells>
  <pageMargins left="0.70866141732283472" right="0.70866141732283472" top="0.55118110236220474" bottom="0.55118110236220474" header="0.31496062992125984" footer="0.31496062992125984"/>
  <pageSetup paperSize="9" scale="7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4F29-034C-4741-9E73-D34F59E3D398}">
  <dimension ref="A1:H23"/>
  <sheetViews>
    <sheetView workbookViewId="0">
      <selection activeCell="F14" sqref="F14"/>
    </sheetView>
  </sheetViews>
  <sheetFormatPr defaultRowHeight="14.4" x14ac:dyDescent="0.3"/>
  <cols>
    <col min="1" max="1" width="21.44140625" customWidth="1"/>
    <col min="2" max="2" width="12.44140625" customWidth="1"/>
    <col min="3" max="3" width="53.88671875" customWidth="1"/>
    <col min="4" max="4" width="15.5546875" customWidth="1"/>
    <col min="5" max="5" width="14.6640625" customWidth="1"/>
    <col min="6" max="6" width="13.5546875" customWidth="1"/>
  </cols>
  <sheetData>
    <row r="1" spans="1:8" ht="22.8" x14ac:dyDescent="0.4">
      <c r="A1" s="377" t="s">
        <v>69</v>
      </c>
      <c r="B1" s="377"/>
      <c r="C1" s="377"/>
      <c r="D1" s="377"/>
      <c r="E1" s="377"/>
      <c r="F1" s="328"/>
    </row>
    <row r="2" spans="1:8" ht="22.8" x14ac:dyDescent="0.4">
      <c r="A2" s="377" t="str">
        <f>'1a.Budget Grant Calculation'!A2:G2</f>
        <v>PPP School Budget 2021/22</v>
      </c>
      <c r="B2" s="377"/>
      <c r="C2" s="377"/>
      <c r="D2" s="377"/>
      <c r="E2" s="377"/>
      <c r="F2" s="328"/>
    </row>
    <row r="3" spans="1:8" ht="22.8" x14ac:dyDescent="0.4">
      <c r="B3" s="164"/>
      <c r="C3" s="332"/>
      <c r="D3" s="332"/>
      <c r="E3" s="332"/>
      <c r="F3" s="328"/>
    </row>
    <row r="4" spans="1:8" ht="22.8" x14ac:dyDescent="0.4">
      <c r="A4" s="333" t="s">
        <v>61</v>
      </c>
      <c r="B4" s="334" t="str">
        <f>'1a.Budget Grant Calculation'!B3</f>
        <v>Voluntary Secondary School</v>
      </c>
      <c r="C4" s="335"/>
      <c r="D4" s="335"/>
      <c r="E4" s="335"/>
      <c r="F4" s="164"/>
    </row>
    <row r="5" spans="1:8" ht="22.8" x14ac:dyDescent="0.4">
      <c r="A5" s="333" t="s">
        <v>314</v>
      </c>
      <c r="B5" s="334" t="str">
        <f>'1a.Budget Grant Calculation'!B4</f>
        <v>12345Q</v>
      </c>
      <c r="C5" s="334"/>
      <c r="D5" s="334"/>
      <c r="E5" s="334"/>
      <c r="F5" s="164"/>
    </row>
    <row r="6" spans="1:8" ht="23.4" x14ac:dyDescent="0.45">
      <c r="B6" s="97"/>
    </row>
    <row r="7" spans="1:8" ht="21" x14ac:dyDescent="0.4">
      <c r="A7" s="337" t="s">
        <v>345</v>
      </c>
      <c r="B7" s="337"/>
      <c r="C7" s="10"/>
      <c r="D7" s="10"/>
      <c r="E7" s="10"/>
      <c r="F7" s="10"/>
      <c r="G7" s="10"/>
      <c r="H7" s="10"/>
    </row>
    <row r="8" spans="1:8" ht="21" x14ac:dyDescent="0.4">
      <c r="A8" s="337"/>
      <c r="B8" s="337"/>
      <c r="C8" s="10"/>
      <c r="D8" s="10"/>
      <c r="E8" s="10"/>
      <c r="F8" s="10"/>
      <c r="G8" s="10"/>
      <c r="H8" s="10"/>
    </row>
    <row r="9" spans="1:8" ht="21" x14ac:dyDescent="0.4">
      <c r="A9" s="355" t="s">
        <v>346</v>
      </c>
      <c r="B9" s="355"/>
      <c r="C9" s="355"/>
      <c r="D9" s="10"/>
      <c r="E9" s="10"/>
      <c r="F9" s="10"/>
      <c r="G9" s="10"/>
      <c r="H9" s="10"/>
    </row>
    <row r="10" spans="1:8" ht="21" x14ac:dyDescent="0.4">
      <c r="A10" s="355" t="s">
        <v>347</v>
      </c>
      <c r="B10" s="355"/>
      <c r="C10" s="355"/>
      <c r="D10" s="10"/>
      <c r="E10" s="10"/>
      <c r="F10" s="10"/>
      <c r="G10" s="10"/>
      <c r="H10" s="10"/>
    </row>
    <row r="11" spans="1:8" ht="21.6" thickBot="1" x14ac:dyDescent="0.45">
      <c r="A11" s="355"/>
      <c r="B11" s="355"/>
      <c r="C11" s="355"/>
      <c r="D11" s="10"/>
      <c r="E11" s="10"/>
      <c r="F11" s="10"/>
      <c r="G11" s="10"/>
      <c r="H11" s="10"/>
    </row>
    <row r="12" spans="1:8" ht="21.6" thickBot="1" x14ac:dyDescent="0.45">
      <c r="A12" s="356" t="s">
        <v>94</v>
      </c>
      <c r="B12" s="357"/>
      <c r="C12" s="358"/>
      <c r="D12" s="10"/>
      <c r="E12" s="10"/>
      <c r="F12" s="10"/>
      <c r="G12" s="10"/>
      <c r="H12" s="10"/>
    </row>
    <row r="13" spans="1:8" ht="54" x14ac:dyDescent="0.35">
      <c r="A13" s="359"/>
      <c r="B13" s="359"/>
      <c r="C13" s="359"/>
      <c r="D13" s="336" t="s">
        <v>348</v>
      </c>
      <c r="E13" s="336" t="s">
        <v>349</v>
      </c>
      <c r="F13" s="336" t="s">
        <v>350</v>
      </c>
    </row>
    <row r="14" spans="1:8" ht="18" x14ac:dyDescent="0.35">
      <c r="A14" s="95" t="s">
        <v>315</v>
      </c>
      <c r="B14" s="359"/>
      <c r="C14" s="359"/>
      <c r="D14" s="369">
        <v>0</v>
      </c>
      <c r="E14" s="369">
        <v>0</v>
      </c>
      <c r="F14" s="374">
        <f>SUM(D14:E14)</f>
        <v>0</v>
      </c>
    </row>
    <row r="15" spans="1:8" ht="18.600000000000001" thickBot="1" x14ac:dyDescent="0.4">
      <c r="A15" s="359"/>
      <c r="B15" s="359"/>
      <c r="C15" s="359"/>
      <c r="D15" s="359"/>
      <c r="E15" s="359"/>
      <c r="F15" s="359"/>
    </row>
    <row r="16" spans="1:8" ht="18.600000000000001" thickBot="1" x14ac:dyDescent="0.4">
      <c r="A16" s="360" t="s">
        <v>74</v>
      </c>
      <c r="B16" s="361"/>
      <c r="C16" s="362"/>
      <c r="D16" s="363"/>
      <c r="E16" s="364"/>
      <c r="F16" s="365"/>
      <c r="G16" s="9"/>
    </row>
    <row r="17" spans="1:7" ht="18" x14ac:dyDescent="0.35">
      <c r="A17" s="366"/>
      <c r="B17" s="367" t="s">
        <v>351</v>
      </c>
      <c r="C17" s="366" t="s">
        <v>352</v>
      </c>
      <c r="D17" s="368"/>
      <c r="E17" s="359"/>
      <c r="F17" s="359"/>
      <c r="G17" s="9"/>
    </row>
    <row r="18" spans="1:7" ht="18" x14ac:dyDescent="0.35">
      <c r="A18" s="96" t="s">
        <v>316</v>
      </c>
      <c r="B18" s="359">
        <v>3277</v>
      </c>
      <c r="C18" s="370" t="s">
        <v>259</v>
      </c>
      <c r="D18" s="371">
        <f>(10000+(55*D14))</f>
        <v>10000</v>
      </c>
      <c r="E18" s="371">
        <f>E$14*220</f>
        <v>0</v>
      </c>
      <c r="F18" s="371">
        <f t="shared" ref="F18:F22" si="0">SUM(D18:E18)</f>
        <v>10000</v>
      </c>
    </row>
    <row r="19" spans="1:7" ht="18" x14ac:dyDescent="0.35">
      <c r="A19" s="359"/>
      <c r="B19" s="359">
        <v>3280</v>
      </c>
      <c r="C19" s="370" t="s">
        <v>260</v>
      </c>
      <c r="D19" s="372">
        <f>IF( D14&lt;600, 143.32*15,143.32*20)</f>
        <v>2149.7999999999997</v>
      </c>
      <c r="E19" s="372"/>
      <c r="F19" s="372">
        <f t="shared" si="0"/>
        <v>2149.7999999999997</v>
      </c>
    </row>
    <row r="20" spans="1:7" ht="18" x14ac:dyDescent="0.35">
      <c r="A20" s="359"/>
      <c r="B20" s="359">
        <v>3281</v>
      </c>
      <c r="C20" s="370" t="s">
        <v>261</v>
      </c>
      <c r="D20" s="371">
        <f>IF(D14&lt;200,8000,D14*40)</f>
        <v>8000</v>
      </c>
      <c r="E20" s="371">
        <f>E$14*160</f>
        <v>0</v>
      </c>
      <c r="F20" s="371">
        <f t="shared" si="0"/>
        <v>8000</v>
      </c>
    </row>
    <row r="21" spans="1:7" ht="18" x14ac:dyDescent="0.35">
      <c r="A21" s="359"/>
      <c r="B21" s="359">
        <v>3282</v>
      </c>
      <c r="C21" s="370" t="s">
        <v>317</v>
      </c>
      <c r="D21" s="371">
        <f>IF(D14&lt;200,21000, D14*105)</f>
        <v>21000</v>
      </c>
      <c r="E21" s="371"/>
      <c r="F21" s="371">
        <f t="shared" si="0"/>
        <v>21000</v>
      </c>
    </row>
    <row r="22" spans="1:7" ht="18" x14ac:dyDescent="0.35">
      <c r="A22" s="359"/>
      <c r="B22" s="359">
        <v>3283</v>
      </c>
      <c r="C22" s="370" t="s">
        <v>263</v>
      </c>
      <c r="D22" s="371">
        <f>IF(D14&lt;200,6600,D14*33)</f>
        <v>6600</v>
      </c>
      <c r="E22" s="371">
        <f>E$14*40</f>
        <v>0</v>
      </c>
      <c r="F22" s="371">
        <f t="shared" si="0"/>
        <v>6600</v>
      </c>
    </row>
    <row r="23" spans="1:7" ht="21" x14ac:dyDescent="0.4">
      <c r="A23" s="1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4"/>
  <sheetViews>
    <sheetView topLeftCell="A169" zoomScale="115" zoomScaleNormal="115" workbookViewId="0">
      <selection activeCell="C186" sqref="C186"/>
    </sheetView>
  </sheetViews>
  <sheetFormatPr defaultRowHeight="14.4" x14ac:dyDescent="0.3"/>
  <cols>
    <col min="1" max="1" width="2.88671875" style="48" customWidth="1"/>
    <col min="2" max="2" width="16.5546875" customWidth="1"/>
    <col min="3" max="3" width="31.6640625" customWidth="1"/>
    <col min="4" max="4" width="9.109375" customWidth="1"/>
    <col min="6" max="6" width="23.109375" customWidth="1"/>
    <col min="7" max="7" width="12.33203125" style="42" customWidth="1"/>
  </cols>
  <sheetData>
    <row r="1" spans="1:7" ht="15" thickBot="1" x14ac:dyDescent="0.35"/>
    <row r="2" spans="1:7" ht="21" x14ac:dyDescent="0.4">
      <c r="B2" s="381" t="s">
        <v>62</v>
      </c>
      <c r="C2" s="382"/>
      <c r="D2" s="382"/>
      <c r="E2" s="382"/>
      <c r="F2" s="382"/>
      <c r="G2" s="383"/>
    </row>
    <row r="3" spans="1:7" s="330" customFormat="1" ht="21" customHeight="1" thickBot="1" x14ac:dyDescent="0.45">
      <c r="A3" s="329"/>
      <c r="B3" s="378" t="s">
        <v>240</v>
      </c>
      <c r="C3" s="379"/>
      <c r="D3" s="379"/>
      <c r="E3" s="379"/>
      <c r="F3" s="379"/>
      <c r="G3" s="380"/>
    </row>
    <row r="4" spans="1:7" ht="21" thickBot="1" x14ac:dyDescent="0.4">
      <c r="A4" s="163"/>
      <c r="B4" s="58"/>
      <c r="C4" s="58"/>
      <c r="D4" s="58"/>
      <c r="E4" s="58"/>
      <c r="F4" s="58"/>
      <c r="G4" s="118"/>
    </row>
    <row r="5" spans="1:7" ht="21" customHeight="1" x14ac:dyDescent="0.35">
      <c r="A5" s="163"/>
      <c r="B5" s="201" t="s">
        <v>132</v>
      </c>
      <c r="C5" s="234" t="str">
        <f>'1a.Budget Grant Calculation'!B3</f>
        <v>Voluntary Secondary School</v>
      </c>
      <c r="E5" s="236"/>
      <c r="F5" s="67"/>
      <c r="G5" s="119"/>
    </row>
    <row r="6" spans="1:7" ht="21" customHeight="1" thickBot="1" x14ac:dyDescent="0.4">
      <c r="A6" s="163"/>
      <c r="B6" s="202" t="s">
        <v>133</v>
      </c>
      <c r="C6" s="235" t="str">
        <f>'1a.Budget Grant Calculation'!B4</f>
        <v>12345Q</v>
      </c>
      <c r="E6" s="236"/>
      <c r="F6" s="67"/>
      <c r="G6" s="119"/>
    </row>
    <row r="7" spans="1:7" ht="18.75" customHeight="1" x14ac:dyDescent="0.35">
      <c r="B7" s="21"/>
      <c r="C7" s="22"/>
      <c r="D7" s="14"/>
      <c r="E7" s="14"/>
      <c r="F7" s="14"/>
    </row>
    <row r="8" spans="1:7" x14ac:dyDescent="0.3">
      <c r="B8" s="237" t="s">
        <v>102</v>
      </c>
      <c r="C8" s="238"/>
      <c r="D8" s="239"/>
      <c r="E8" s="240"/>
      <c r="F8" s="241"/>
      <c r="G8" s="242"/>
    </row>
    <row r="9" spans="1:7" ht="18" customHeight="1" x14ac:dyDescent="0.3">
      <c r="B9" s="243" t="s">
        <v>103</v>
      </c>
      <c r="C9" s="244"/>
      <c r="D9" s="245"/>
      <c r="E9" s="246"/>
      <c r="F9" s="247"/>
      <c r="G9" s="248"/>
    </row>
    <row r="10" spans="1:7" ht="18" customHeight="1" thickBot="1" x14ac:dyDescent="0.35">
      <c r="B10" s="85"/>
      <c r="C10" s="86"/>
      <c r="D10" s="85"/>
      <c r="E10" s="4"/>
    </row>
    <row r="11" spans="1:7" ht="18.600000000000001" thickBot="1" x14ac:dyDescent="0.4">
      <c r="B11" s="188"/>
      <c r="C11" s="194" t="s">
        <v>0</v>
      </c>
      <c r="D11" s="70"/>
      <c r="E11" s="70"/>
      <c r="F11" s="70"/>
      <c r="G11" s="189"/>
    </row>
    <row r="12" spans="1:7" ht="15" thickBot="1" x14ac:dyDescent="0.35">
      <c r="B12" s="190"/>
      <c r="C12" s="55"/>
      <c r="D12" s="55"/>
      <c r="E12" s="55"/>
      <c r="F12" s="55"/>
      <c r="G12" s="191"/>
    </row>
    <row r="13" spans="1:7" ht="15" thickBot="1" x14ac:dyDescent="0.35">
      <c r="B13" s="143" t="s">
        <v>1</v>
      </c>
      <c r="C13" s="139"/>
      <c r="D13" s="139"/>
      <c r="E13" s="139"/>
      <c r="F13" s="140"/>
      <c r="G13" s="141"/>
    </row>
    <row r="14" spans="1:7" x14ac:dyDescent="0.3">
      <c r="B14" s="326">
        <v>3010</v>
      </c>
      <c r="C14" s="122" t="s">
        <v>2</v>
      </c>
      <c r="D14" s="87"/>
      <c r="E14" s="87"/>
      <c r="F14" s="145"/>
      <c r="G14" s="203">
        <f>'1a.Budget Grant Calculation'!G38</f>
        <v>131979</v>
      </c>
    </row>
    <row r="15" spans="1:7" x14ac:dyDescent="0.3">
      <c r="B15" s="130">
        <v>3050</v>
      </c>
      <c r="C15" s="123" t="s">
        <v>186</v>
      </c>
      <c r="D15" s="88"/>
      <c r="E15" s="88"/>
      <c r="F15" s="146"/>
      <c r="G15" s="204">
        <f>'1a.Budget Grant Calculation'!G43</f>
        <v>94963.5</v>
      </c>
    </row>
    <row r="16" spans="1:7" x14ac:dyDescent="0.3">
      <c r="B16" s="131">
        <v>3100</v>
      </c>
      <c r="C16" s="124" t="s">
        <v>3</v>
      </c>
      <c r="D16" s="144" t="s">
        <v>125</v>
      </c>
      <c r="E16" s="144"/>
      <c r="F16" s="147"/>
      <c r="G16" s="204">
        <f>'1a.Budget Grant Calculation'!G47</f>
        <v>23275</v>
      </c>
    </row>
    <row r="17" spans="2:7" x14ac:dyDescent="0.3">
      <c r="B17" s="132">
        <v>3130</v>
      </c>
      <c r="C17" s="126" t="s">
        <v>4</v>
      </c>
      <c r="D17" s="296" t="s">
        <v>187</v>
      </c>
      <c r="E17" s="88"/>
      <c r="F17" s="146"/>
      <c r="G17" s="204">
        <f>'1a.Budget Grant Calculation'!G51</f>
        <v>0</v>
      </c>
    </row>
    <row r="18" spans="2:7" x14ac:dyDescent="0.3">
      <c r="B18" s="132">
        <v>3150</v>
      </c>
      <c r="C18" s="126" t="s">
        <v>254</v>
      </c>
      <c r="D18" s="88"/>
      <c r="E18" s="88"/>
      <c r="F18" s="146"/>
      <c r="G18" s="204">
        <f>'1a.Budget Grant Calculation'!G40</f>
        <v>13536</v>
      </c>
    </row>
    <row r="19" spans="2:7" x14ac:dyDescent="0.3">
      <c r="B19" s="132">
        <v>3170</v>
      </c>
      <c r="C19" s="126" t="s">
        <v>78</v>
      </c>
      <c r="D19" s="88"/>
      <c r="E19" s="88"/>
      <c r="F19" s="146"/>
      <c r="G19" s="272"/>
    </row>
    <row r="20" spans="2:7" x14ac:dyDescent="0.3">
      <c r="B20" s="132">
        <v>3190</v>
      </c>
      <c r="C20" s="126" t="s">
        <v>163</v>
      </c>
      <c r="D20" s="88"/>
      <c r="E20" s="88"/>
      <c r="F20" s="146"/>
      <c r="G20" s="205">
        <f>'1a.Budget Grant Calculation'!G62</f>
        <v>0</v>
      </c>
    </row>
    <row r="21" spans="2:7" x14ac:dyDescent="0.3">
      <c r="B21" s="132">
        <v>3200</v>
      </c>
      <c r="C21" s="126" t="s">
        <v>188</v>
      </c>
      <c r="D21" s="88"/>
      <c r="E21" s="88"/>
      <c r="F21" s="146"/>
      <c r="G21" s="205">
        <f>'1a.Budget Grant Calculation'!G55</f>
        <v>1520</v>
      </c>
    </row>
    <row r="22" spans="2:7" x14ac:dyDescent="0.3">
      <c r="B22" s="132">
        <v>3210</v>
      </c>
      <c r="C22" s="126" t="s">
        <v>189</v>
      </c>
      <c r="D22" s="88"/>
      <c r="E22" s="88"/>
      <c r="F22" s="146"/>
      <c r="G22" s="205">
        <f>'1a.Budget Grant Calculation'!G56</f>
        <v>0</v>
      </c>
    </row>
    <row r="23" spans="2:7" x14ac:dyDescent="0.3">
      <c r="B23" s="132">
        <v>3220</v>
      </c>
      <c r="C23" s="126" t="s">
        <v>5</v>
      </c>
      <c r="D23" s="88"/>
      <c r="E23" s="88"/>
      <c r="F23" s="146"/>
      <c r="G23" s="204">
        <f>'1a.Budget Grant Calculation'!G57</f>
        <v>0</v>
      </c>
    </row>
    <row r="24" spans="2:7" x14ac:dyDescent="0.3">
      <c r="B24" s="132">
        <v>3230</v>
      </c>
      <c r="C24" s="126" t="s">
        <v>228</v>
      </c>
      <c r="D24" s="88"/>
      <c r="E24" s="88"/>
      <c r="F24" s="146"/>
      <c r="G24" s="273"/>
    </row>
    <row r="25" spans="2:7" x14ac:dyDescent="0.3">
      <c r="B25" s="132">
        <v>3240</v>
      </c>
      <c r="C25" s="126" t="s">
        <v>255</v>
      </c>
      <c r="D25" s="88"/>
      <c r="E25" s="88"/>
      <c r="F25" s="146"/>
      <c r="G25" s="204">
        <f>'1a.Budget Grant Calculation'!G60</f>
        <v>20874</v>
      </c>
    </row>
    <row r="26" spans="2:7" x14ac:dyDescent="0.3">
      <c r="B26" s="132">
        <v>3245</v>
      </c>
      <c r="C26" s="126" t="s">
        <v>164</v>
      </c>
      <c r="D26" s="88"/>
      <c r="E26" s="88"/>
      <c r="F26" s="146"/>
      <c r="G26" s="204">
        <f>'1a.Budget Grant Calculation'!G54</f>
        <v>26</v>
      </c>
    </row>
    <row r="27" spans="2:7" x14ac:dyDescent="0.3">
      <c r="B27" s="132">
        <v>3255</v>
      </c>
      <c r="C27" s="126" t="s">
        <v>256</v>
      </c>
      <c r="D27" s="88"/>
      <c r="E27" s="88"/>
      <c r="F27" s="146"/>
      <c r="G27" s="271">
        <v>0</v>
      </c>
    </row>
    <row r="28" spans="2:7" x14ac:dyDescent="0.3">
      <c r="B28" s="132">
        <v>3260</v>
      </c>
      <c r="C28" s="126" t="s">
        <v>257</v>
      </c>
      <c r="D28" s="88"/>
      <c r="E28" s="88"/>
      <c r="F28" s="146"/>
      <c r="G28" s="271"/>
    </row>
    <row r="29" spans="2:7" x14ac:dyDescent="0.3">
      <c r="B29" s="132">
        <v>3275</v>
      </c>
      <c r="C29" s="125" t="s">
        <v>80</v>
      </c>
      <c r="D29" s="90"/>
      <c r="E29" s="88"/>
      <c r="F29" s="146"/>
      <c r="G29" s="272">
        <v>0</v>
      </c>
    </row>
    <row r="30" spans="2:7" x14ac:dyDescent="0.3">
      <c r="B30" s="132">
        <v>3276</v>
      </c>
      <c r="C30" s="126" t="s">
        <v>258</v>
      </c>
      <c r="D30" s="91"/>
      <c r="E30" s="92"/>
      <c r="F30" s="148"/>
      <c r="G30" s="331"/>
    </row>
    <row r="31" spans="2:7" x14ac:dyDescent="0.3">
      <c r="B31" s="132">
        <v>3277</v>
      </c>
      <c r="C31" s="126" t="s">
        <v>259</v>
      </c>
      <c r="D31" s="91"/>
      <c r="E31" s="92"/>
      <c r="F31" s="148"/>
      <c r="G31" s="205">
        <f>'1b.Grants -Covid -19'!F18</f>
        <v>10000</v>
      </c>
    </row>
    <row r="32" spans="2:7" x14ac:dyDescent="0.3">
      <c r="B32" s="132">
        <v>3280</v>
      </c>
      <c r="C32" s="126" t="s">
        <v>260</v>
      </c>
      <c r="D32" s="91"/>
      <c r="E32" s="92"/>
      <c r="F32" s="148"/>
      <c r="G32" s="205">
        <f>'1b.Grants -Covid -19'!F19</f>
        <v>2149.7999999999997</v>
      </c>
    </row>
    <row r="33" spans="2:7" x14ac:dyDescent="0.3">
      <c r="B33" s="132">
        <v>3281</v>
      </c>
      <c r="C33" s="126" t="s">
        <v>261</v>
      </c>
      <c r="D33" s="91"/>
      <c r="E33" s="92"/>
      <c r="F33" s="148"/>
      <c r="G33" s="205">
        <f>'1b.Grants -Covid -19'!F20</f>
        <v>8000</v>
      </c>
    </row>
    <row r="34" spans="2:7" x14ac:dyDescent="0.3">
      <c r="B34" s="132">
        <v>3282</v>
      </c>
      <c r="C34" s="126" t="s">
        <v>262</v>
      </c>
      <c r="D34" s="91"/>
      <c r="E34" s="92"/>
      <c r="F34" s="148"/>
      <c r="G34" s="205">
        <f>'1b.Grants -Covid -19'!F21</f>
        <v>21000</v>
      </c>
    </row>
    <row r="35" spans="2:7" x14ac:dyDescent="0.3">
      <c r="B35" s="132">
        <v>3283</v>
      </c>
      <c r="C35" s="126" t="s">
        <v>263</v>
      </c>
      <c r="D35" s="91"/>
      <c r="E35" s="92"/>
      <c r="F35" s="148"/>
      <c r="G35" s="205">
        <f>'1b.Grants -Covid -19'!F22</f>
        <v>6600</v>
      </c>
    </row>
    <row r="36" spans="2:7" x14ac:dyDescent="0.3">
      <c r="B36" s="132">
        <v>3284</v>
      </c>
      <c r="C36" s="126" t="s">
        <v>264</v>
      </c>
      <c r="D36" s="91"/>
      <c r="E36" s="92"/>
      <c r="F36" s="148"/>
      <c r="G36" s="331"/>
    </row>
    <row r="37" spans="2:7" x14ac:dyDescent="0.3">
      <c r="B37" s="132">
        <v>3285</v>
      </c>
      <c r="C37" s="126" t="s">
        <v>265</v>
      </c>
      <c r="D37" s="91"/>
      <c r="E37" s="92"/>
      <c r="F37" s="148"/>
      <c r="G37" s="331"/>
    </row>
    <row r="38" spans="2:7" x14ac:dyDescent="0.3">
      <c r="B38" s="132">
        <v>3286</v>
      </c>
      <c r="C38" s="126" t="s">
        <v>266</v>
      </c>
      <c r="D38" s="91"/>
      <c r="E38" s="92"/>
      <c r="F38" s="148"/>
      <c r="G38" s="331"/>
    </row>
    <row r="39" spans="2:7" x14ac:dyDescent="0.3">
      <c r="B39" s="132">
        <v>3287</v>
      </c>
      <c r="C39" s="126" t="s">
        <v>267</v>
      </c>
      <c r="D39" s="91"/>
      <c r="E39" s="92"/>
      <c r="F39" s="148"/>
      <c r="G39" s="331"/>
    </row>
    <row r="40" spans="2:7" x14ac:dyDescent="0.3">
      <c r="B40" s="136">
        <v>3290</v>
      </c>
      <c r="C40" s="338" t="s">
        <v>6</v>
      </c>
      <c r="D40" s="91"/>
      <c r="E40" s="92"/>
      <c r="F40" s="148"/>
      <c r="G40" s="206">
        <f>'1a.Budget Grant Calculation'!G67</f>
        <v>0</v>
      </c>
    </row>
    <row r="41" spans="2:7" ht="15" thickBot="1" x14ac:dyDescent="0.35">
      <c r="B41" s="133">
        <v>3294</v>
      </c>
      <c r="C41" s="127" t="s">
        <v>170</v>
      </c>
      <c r="D41" s="91"/>
      <c r="E41" s="92"/>
      <c r="F41" s="148"/>
      <c r="G41" s="272">
        <v>0</v>
      </c>
    </row>
    <row r="42" spans="2:7" ht="15" thickBot="1" x14ac:dyDescent="0.35">
      <c r="B42" s="143" t="s">
        <v>101</v>
      </c>
      <c r="C42" s="142"/>
      <c r="D42" s="139"/>
      <c r="E42" s="139"/>
      <c r="F42" s="140"/>
      <c r="G42" s="162">
        <f>SUM(G14:G41)</f>
        <v>333923.3</v>
      </c>
    </row>
    <row r="43" spans="2:7" x14ac:dyDescent="0.3">
      <c r="B43" s="133">
        <v>3295</v>
      </c>
      <c r="C43" s="127" t="s">
        <v>268</v>
      </c>
      <c r="D43" s="91"/>
      <c r="E43" s="92"/>
      <c r="F43" s="148"/>
      <c r="G43" s="331"/>
    </row>
    <row r="44" spans="2:7" x14ac:dyDescent="0.3">
      <c r="B44" s="133">
        <v>3296</v>
      </c>
      <c r="C44" s="127" t="s">
        <v>165</v>
      </c>
      <c r="D44" s="91"/>
      <c r="E44" s="92"/>
      <c r="F44" s="148"/>
      <c r="G44" s="331"/>
    </row>
    <row r="45" spans="2:7" x14ac:dyDescent="0.3">
      <c r="B45" s="133">
        <v>3297</v>
      </c>
      <c r="C45" s="127" t="s">
        <v>166</v>
      </c>
      <c r="D45" s="91"/>
      <c r="E45" s="92"/>
      <c r="F45" s="148"/>
      <c r="G45" s="331"/>
    </row>
    <row r="46" spans="2:7" x14ac:dyDescent="0.3">
      <c r="B46" s="133">
        <v>3298</v>
      </c>
      <c r="C46" s="127" t="s">
        <v>167</v>
      </c>
      <c r="D46" s="91"/>
      <c r="E46" s="92"/>
      <c r="F46" s="148"/>
      <c r="G46" s="331"/>
    </row>
    <row r="47" spans="2:7" ht="15" thickBot="1" x14ac:dyDescent="0.35">
      <c r="B47" s="133">
        <v>3299</v>
      </c>
      <c r="C47" s="127" t="s">
        <v>168</v>
      </c>
      <c r="D47" s="91"/>
      <c r="E47" s="92"/>
      <c r="F47" s="148"/>
      <c r="G47" s="331"/>
    </row>
    <row r="48" spans="2:7" ht="15" thickBot="1" x14ac:dyDescent="0.35">
      <c r="B48" s="300" t="s">
        <v>169</v>
      </c>
      <c r="C48" s="301"/>
      <c r="D48" s="301"/>
      <c r="E48" s="301"/>
      <c r="F48" s="302"/>
      <c r="G48" s="303">
        <f>SUM(G43:G47)</f>
        <v>0</v>
      </c>
    </row>
    <row r="49" spans="2:7" ht="15" thickBot="1" x14ac:dyDescent="0.35">
      <c r="B49" s="134"/>
      <c r="C49" s="83" t="s">
        <v>81</v>
      </c>
      <c r="E49" s="14"/>
      <c r="F49" s="14"/>
      <c r="G49" s="153"/>
    </row>
    <row r="50" spans="2:7" ht="15" thickBot="1" x14ac:dyDescent="0.35">
      <c r="B50" s="143" t="s">
        <v>109</v>
      </c>
      <c r="C50" s="142"/>
      <c r="D50" s="139"/>
      <c r="E50" s="139"/>
      <c r="F50" s="140"/>
      <c r="G50" s="162"/>
    </row>
    <row r="51" spans="2:7" x14ac:dyDescent="0.3">
      <c r="B51" s="297">
        <v>3300</v>
      </c>
      <c r="C51" s="124" t="s">
        <v>318</v>
      </c>
      <c r="D51" s="90"/>
      <c r="E51" s="88"/>
      <c r="F51" s="146"/>
      <c r="G51" s="152"/>
    </row>
    <row r="52" spans="2:7" x14ac:dyDescent="0.3">
      <c r="B52" s="135">
        <v>3310</v>
      </c>
      <c r="C52" s="128" t="s">
        <v>171</v>
      </c>
      <c r="D52" s="93"/>
      <c r="E52" s="87"/>
      <c r="F52" s="145"/>
      <c r="G52" s="154"/>
    </row>
    <row r="53" spans="2:7" x14ac:dyDescent="0.3">
      <c r="B53" s="131">
        <v>3330</v>
      </c>
      <c r="C53" s="124" t="s">
        <v>319</v>
      </c>
      <c r="D53" s="90"/>
      <c r="E53" s="88"/>
      <c r="F53" s="146"/>
      <c r="G53" s="152"/>
    </row>
    <row r="54" spans="2:7" x14ac:dyDescent="0.3">
      <c r="B54" s="132">
        <v>3335</v>
      </c>
      <c r="C54" s="125" t="s">
        <v>320</v>
      </c>
      <c r="D54" s="90"/>
      <c r="E54" s="88"/>
      <c r="F54" s="146"/>
      <c r="G54" s="154"/>
    </row>
    <row r="55" spans="2:7" x14ac:dyDescent="0.3">
      <c r="B55" s="132">
        <v>3350</v>
      </c>
      <c r="C55" s="327" t="s">
        <v>229</v>
      </c>
      <c r="D55" s="90"/>
      <c r="E55" s="88"/>
      <c r="F55" s="146"/>
      <c r="G55" s="152"/>
    </row>
    <row r="56" spans="2:7" x14ac:dyDescent="0.3">
      <c r="B56" s="132">
        <v>3370</v>
      </c>
      <c r="C56" s="126" t="s">
        <v>190</v>
      </c>
      <c r="D56" s="90"/>
      <c r="E56" s="88"/>
      <c r="F56" s="146"/>
      <c r="G56" s="154"/>
    </row>
    <row r="57" spans="2:7" x14ac:dyDescent="0.3">
      <c r="B57" s="132">
        <v>3375</v>
      </c>
      <c r="C57" s="125" t="s">
        <v>83</v>
      </c>
      <c r="D57" s="90"/>
      <c r="E57" s="88"/>
      <c r="F57" s="146"/>
      <c r="G57" s="152"/>
    </row>
    <row r="58" spans="2:7" x14ac:dyDescent="0.3">
      <c r="B58" s="132">
        <v>3390</v>
      </c>
      <c r="C58" s="126" t="s">
        <v>84</v>
      </c>
      <c r="D58" s="90"/>
      <c r="E58" s="88"/>
      <c r="F58" s="146"/>
      <c r="G58" s="154"/>
    </row>
    <row r="59" spans="2:7" x14ac:dyDescent="0.3">
      <c r="B59" s="131">
        <v>3410</v>
      </c>
      <c r="C59" s="124" t="s">
        <v>127</v>
      </c>
      <c r="D59" s="90"/>
      <c r="E59" s="88"/>
      <c r="F59" s="146"/>
      <c r="G59" s="152"/>
    </row>
    <row r="60" spans="2:7" x14ac:dyDescent="0.3">
      <c r="B60" s="131">
        <v>3420</v>
      </c>
      <c r="C60" s="124" t="s">
        <v>8</v>
      </c>
      <c r="D60" s="90"/>
      <c r="E60" s="88"/>
      <c r="F60" s="146"/>
      <c r="G60" s="154"/>
    </row>
    <row r="61" spans="2:7" x14ac:dyDescent="0.3">
      <c r="B61" s="131">
        <v>3430</v>
      </c>
      <c r="C61" s="124" t="s">
        <v>9</v>
      </c>
      <c r="D61" s="90"/>
      <c r="E61" s="88"/>
      <c r="F61" s="146"/>
      <c r="G61" s="152"/>
    </row>
    <row r="62" spans="2:7" x14ac:dyDescent="0.3">
      <c r="B62" s="131">
        <v>3440</v>
      </c>
      <c r="C62" s="126" t="s">
        <v>269</v>
      </c>
      <c r="D62" s="90"/>
      <c r="E62" s="88"/>
      <c r="F62" s="146"/>
      <c r="G62" s="154"/>
    </row>
    <row r="63" spans="2:7" x14ac:dyDescent="0.3">
      <c r="B63" s="131">
        <v>3450</v>
      </c>
      <c r="C63" s="124" t="s">
        <v>191</v>
      </c>
      <c r="D63" s="90"/>
      <c r="E63" s="88"/>
      <c r="F63" s="146"/>
      <c r="G63" s="152"/>
    </row>
    <row r="64" spans="2:7" x14ac:dyDescent="0.3">
      <c r="B64" s="131">
        <v>3490</v>
      </c>
      <c r="C64" s="124" t="s">
        <v>172</v>
      </c>
      <c r="D64" s="90"/>
      <c r="E64" s="88"/>
      <c r="F64" s="146"/>
      <c r="G64" s="154"/>
    </row>
    <row r="65" spans="2:7" x14ac:dyDescent="0.3">
      <c r="B65" s="132">
        <v>3495</v>
      </c>
      <c r="C65" s="125" t="s">
        <v>85</v>
      </c>
      <c r="D65" s="90"/>
      <c r="E65" s="90"/>
      <c r="F65" s="149"/>
      <c r="G65" s="152"/>
    </row>
    <row r="66" spans="2:7" x14ac:dyDescent="0.3">
      <c r="B66" s="132">
        <v>3500</v>
      </c>
      <c r="C66" s="126" t="s">
        <v>192</v>
      </c>
      <c r="D66" s="90"/>
      <c r="E66" s="90"/>
      <c r="F66" s="149"/>
      <c r="G66" s="154"/>
    </row>
    <row r="67" spans="2:7" x14ac:dyDescent="0.3">
      <c r="B67" s="132">
        <v>3510</v>
      </c>
      <c r="C67" s="126" t="s">
        <v>10</v>
      </c>
      <c r="D67" s="90"/>
      <c r="E67" s="88"/>
      <c r="F67" s="146"/>
      <c r="G67" s="152"/>
    </row>
    <row r="68" spans="2:7" x14ac:dyDescent="0.3">
      <c r="B68" s="132">
        <v>3520</v>
      </c>
      <c r="C68" s="126" t="s">
        <v>193</v>
      </c>
      <c r="D68" s="90"/>
      <c r="E68" s="88"/>
      <c r="F68" s="146"/>
      <c r="G68" s="154"/>
    </row>
    <row r="69" spans="2:7" x14ac:dyDescent="0.3">
      <c r="B69" s="132">
        <v>3530</v>
      </c>
      <c r="C69" s="126" t="s">
        <v>194</v>
      </c>
      <c r="D69" s="90"/>
      <c r="E69" s="88"/>
      <c r="F69" s="146"/>
      <c r="G69" s="152"/>
    </row>
    <row r="70" spans="2:7" x14ac:dyDescent="0.3">
      <c r="B70" s="132">
        <v>3535</v>
      </c>
      <c r="C70" s="125" t="s">
        <v>195</v>
      </c>
      <c r="D70" s="90"/>
      <c r="E70" s="88"/>
      <c r="F70" s="146"/>
      <c r="G70" s="154"/>
    </row>
    <row r="71" spans="2:7" x14ac:dyDescent="0.3">
      <c r="B71" s="131">
        <v>3550</v>
      </c>
      <c r="C71" s="124" t="s">
        <v>86</v>
      </c>
      <c r="D71" s="90"/>
      <c r="E71" s="88"/>
      <c r="F71" s="146"/>
      <c r="G71" s="152"/>
    </row>
    <row r="72" spans="2:7" x14ac:dyDescent="0.3">
      <c r="B72" s="133">
        <v>3570</v>
      </c>
      <c r="C72" s="127" t="s">
        <v>196</v>
      </c>
      <c r="D72" s="91"/>
      <c r="E72" s="92"/>
      <c r="F72" s="148"/>
      <c r="G72" s="154"/>
    </row>
    <row r="73" spans="2:7" x14ac:dyDescent="0.3">
      <c r="B73" s="132">
        <v>3574</v>
      </c>
      <c r="C73" s="126" t="s">
        <v>173</v>
      </c>
      <c r="D73" s="90"/>
      <c r="E73" s="90"/>
      <c r="F73" s="149"/>
      <c r="G73" s="154"/>
    </row>
    <row r="74" spans="2:7" ht="15" thickBot="1" x14ac:dyDescent="0.35">
      <c r="B74" s="132">
        <v>3575</v>
      </c>
      <c r="C74" s="126" t="s">
        <v>174</v>
      </c>
      <c r="D74" s="90"/>
      <c r="E74" s="88"/>
      <c r="F74" s="146"/>
      <c r="G74" s="152"/>
    </row>
    <row r="75" spans="2:7" ht="15" thickBot="1" x14ac:dyDescent="0.35">
      <c r="B75" s="143" t="s">
        <v>111</v>
      </c>
      <c r="C75" s="142"/>
      <c r="D75" s="139"/>
      <c r="E75" s="139"/>
      <c r="F75" s="140"/>
      <c r="G75" s="162">
        <f>SUM(G51:G74)</f>
        <v>0</v>
      </c>
    </row>
    <row r="76" spans="2:7" ht="15" thickBot="1" x14ac:dyDescent="0.35">
      <c r="B76" s="134"/>
      <c r="C76" s="83" t="s">
        <v>81</v>
      </c>
      <c r="E76" s="14"/>
      <c r="F76" s="14"/>
      <c r="G76" s="155"/>
    </row>
    <row r="77" spans="2:7" ht="15" thickBot="1" x14ac:dyDescent="0.35">
      <c r="B77" s="143" t="s">
        <v>11</v>
      </c>
      <c r="C77" s="142"/>
      <c r="D77" s="139"/>
      <c r="E77" s="139"/>
      <c r="F77" s="140"/>
      <c r="G77" s="162"/>
    </row>
    <row r="78" spans="2:7" x14ac:dyDescent="0.3">
      <c r="B78" s="304">
        <v>3650</v>
      </c>
      <c r="C78" s="126" t="s">
        <v>270</v>
      </c>
      <c r="D78" s="305"/>
      <c r="E78" s="306"/>
      <c r="F78" s="307"/>
      <c r="G78" s="319"/>
    </row>
    <row r="79" spans="2:7" x14ac:dyDescent="0.3">
      <c r="B79" s="131">
        <v>3700</v>
      </c>
      <c r="C79" s="308" t="s">
        <v>197</v>
      </c>
      <c r="D79" s="90"/>
      <c r="E79" s="88"/>
      <c r="F79" s="309"/>
      <c r="G79" s="320"/>
    </row>
    <row r="80" spans="2:7" x14ac:dyDescent="0.3">
      <c r="B80" s="131">
        <v>3770</v>
      </c>
      <c r="C80" s="308" t="s">
        <v>198</v>
      </c>
      <c r="D80" s="90"/>
      <c r="E80" s="88"/>
      <c r="F80" s="309"/>
      <c r="G80" s="157"/>
    </row>
    <row r="81" spans="1:7" x14ac:dyDescent="0.3">
      <c r="B81" s="131">
        <v>3800</v>
      </c>
      <c r="C81" s="308" t="s">
        <v>12</v>
      </c>
      <c r="D81" s="90"/>
      <c r="E81" s="88"/>
      <c r="F81" s="309"/>
      <c r="G81" s="158"/>
    </row>
    <row r="82" spans="1:7" x14ac:dyDescent="0.3">
      <c r="B82" s="132">
        <v>3840</v>
      </c>
      <c r="C82" s="310" t="s">
        <v>87</v>
      </c>
      <c r="D82" s="90"/>
      <c r="E82" s="88"/>
      <c r="F82" s="309"/>
      <c r="G82" s="157"/>
    </row>
    <row r="83" spans="1:7" x14ac:dyDescent="0.3">
      <c r="B83" s="133">
        <v>3850</v>
      </c>
      <c r="C83" s="311" t="s">
        <v>11</v>
      </c>
      <c r="D83" s="91"/>
      <c r="E83" s="92"/>
      <c r="F83" s="312"/>
      <c r="G83" s="158"/>
    </row>
    <row r="84" spans="1:7" x14ac:dyDescent="0.3">
      <c r="B84" s="298">
        <v>3851</v>
      </c>
      <c r="C84" s="313" t="s">
        <v>175</v>
      </c>
      <c r="D84" s="288"/>
      <c r="E84" s="258"/>
      <c r="F84" s="314"/>
      <c r="G84" s="158"/>
    </row>
    <row r="85" spans="1:7" x14ac:dyDescent="0.3">
      <c r="B85" s="298">
        <v>3852</v>
      </c>
      <c r="C85" s="313" t="s">
        <v>177</v>
      </c>
      <c r="D85" s="288"/>
      <c r="E85" s="258"/>
      <c r="F85" s="314"/>
      <c r="G85" s="158"/>
    </row>
    <row r="86" spans="1:7" ht="15" thickBot="1" x14ac:dyDescent="0.35">
      <c r="B86" s="299">
        <v>3853</v>
      </c>
      <c r="C86" s="315" t="s">
        <v>176</v>
      </c>
      <c r="D86" s="316"/>
      <c r="E86" s="317"/>
      <c r="F86" s="318"/>
      <c r="G86" s="321"/>
    </row>
    <row r="87" spans="1:7" ht="15" thickBot="1" x14ac:dyDescent="0.35">
      <c r="B87" s="289" t="s">
        <v>112</v>
      </c>
      <c r="C87" s="290"/>
      <c r="D87" s="291"/>
      <c r="E87" s="291"/>
      <c r="F87" s="292"/>
      <c r="G87" s="293">
        <f>SUM(G78:G86)</f>
        <v>0</v>
      </c>
    </row>
    <row r="88" spans="1:7" ht="15" thickBot="1" x14ac:dyDescent="0.35">
      <c r="B88" s="134"/>
      <c r="C88" s="83" t="s">
        <v>81</v>
      </c>
      <c r="E88" s="14"/>
      <c r="F88" s="14"/>
      <c r="G88" s="153"/>
    </row>
    <row r="89" spans="1:7" ht="15" thickBot="1" x14ac:dyDescent="0.35">
      <c r="B89" s="143"/>
      <c r="C89" s="142" t="s">
        <v>13</v>
      </c>
      <c r="D89" s="139"/>
      <c r="E89" s="139"/>
      <c r="F89" s="140"/>
      <c r="G89" s="162">
        <f>G87+G75+G48+G42</f>
        <v>333923.3</v>
      </c>
    </row>
    <row r="90" spans="1:7" x14ac:dyDescent="0.3">
      <c r="B90" s="192"/>
      <c r="C90" s="176"/>
      <c r="D90" s="176"/>
      <c r="E90" s="176"/>
      <c r="F90" s="175"/>
      <c r="G90" s="193"/>
    </row>
    <row r="91" spans="1:7" ht="15" thickBot="1" x14ac:dyDescent="0.35">
      <c r="A91" s="177"/>
      <c r="B91" s="178"/>
      <c r="C91" s="179" t="s">
        <v>81</v>
      </c>
      <c r="D91" s="180"/>
      <c r="E91" s="181"/>
      <c r="F91" s="181"/>
      <c r="G91" s="182"/>
    </row>
    <row r="92" spans="1:7" ht="18.600000000000001" thickBot="1" x14ac:dyDescent="0.4">
      <c r="B92" s="187"/>
      <c r="C92" s="195" t="s">
        <v>14</v>
      </c>
      <c r="D92" s="88"/>
      <c r="E92" s="146"/>
      <c r="F92" s="146"/>
      <c r="G92" s="183"/>
    </row>
    <row r="93" spans="1:7" ht="15" thickBot="1" x14ac:dyDescent="0.35">
      <c r="B93" s="134"/>
      <c r="C93" s="91"/>
      <c r="D93" s="92"/>
      <c r="E93" s="148"/>
      <c r="F93" s="148"/>
      <c r="G93" s="184"/>
    </row>
    <row r="94" spans="1:7" ht="15" thickBot="1" x14ac:dyDescent="0.35">
      <c r="B94" s="196" t="s">
        <v>113</v>
      </c>
      <c r="C94" s="197"/>
      <c r="D94" s="197"/>
      <c r="E94" s="197"/>
      <c r="F94" s="197"/>
      <c r="G94" s="198"/>
    </row>
    <row r="95" spans="1:7" x14ac:dyDescent="0.3">
      <c r="B95" s="185">
        <v>4110</v>
      </c>
      <c r="C95" s="186" t="s">
        <v>321</v>
      </c>
      <c r="D95" s="93"/>
      <c r="E95" s="87"/>
      <c r="F95" s="145"/>
      <c r="G95" s="154"/>
    </row>
    <row r="96" spans="1:7" x14ac:dyDescent="0.3">
      <c r="B96" s="132">
        <v>4111</v>
      </c>
      <c r="C96" s="125" t="s">
        <v>322</v>
      </c>
      <c r="D96" s="90"/>
      <c r="E96" s="88"/>
      <c r="F96" s="146"/>
      <c r="G96" s="154"/>
    </row>
    <row r="97" spans="2:7" x14ac:dyDescent="0.3">
      <c r="B97" s="132">
        <v>4112</v>
      </c>
      <c r="C97" s="126" t="s">
        <v>271</v>
      </c>
      <c r="D97" s="90"/>
      <c r="E97" s="88"/>
      <c r="F97" s="146"/>
      <c r="G97" s="154"/>
    </row>
    <row r="98" spans="2:7" x14ac:dyDescent="0.3">
      <c r="B98" s="131">
        <v>4150</v>
      </c>
      <c r="C98" s="124" t="s">
        <v>114</v>
      </c>
      <c r="D98" s="90"/>
      <c r="E98" s="88"/>
      <c r="F98" s="146"/>
      <c r="G98" s="345">
        <f>G25</f>
        <v>20874</v>
      </c>
    </row>
    <row r="99" spans="2:7" x14ac:dyDescent="0.3">
      <c r="B99" s="132">
        <v>4155</v>
      </c>
      <c r="C99" s="125" t="s">
        <v>128</v>
      </c>
      <c r="D99" s="90"/>
      <c r="E99" s="88"/>
      <c r="F99" s="146"/>
      <c r="G99" s="154"/>
    </row>
    <row r="100" spans="2:7" x14ac:dyDescent="0.3">
      <c r="B100" s="132">
        <v>4170</v>
      </c>
      <c r="C100" s="126" t="s">
        <v>199</v>
      </c>
      <c r="D100" s="90"/>
      <c r="E100" s="88"/>
      <c r="F100" s="146"/>
      <c r="G100" s="154"/>
    </row>
    <row r="101" spans="2:7" x14ac:dyDescent="0.3">
      <c r="B101" s="132">
        <v>4180</v>
      </c>
      <c r="C101" s="125" t="s">
        <v>272</v>
      </c>
      <c r="D101" s="90"/>
      <c r="E101" s="88"/>
      <c r="F101" s="146"/>
      <c r="G101" s="154"/>
    </row>
    <row r="102" spans="2:7" x14ac:dyDescent="0.3">
      <c r="B102" s="132">
        <v>4190</v>
      </c>
      <c r="C102" s="327" t="s">
        <v>230</v>
      </c>
      <c r="D102" s="90"/>
      <c r="E102" s="88"/>
      <c r="F102" s="146"/>
      <c r="G102" s="154"/>
    </row>
    <row r="103" spans="2:7" x14ac:dyDescent="0.3">
      <c r="B103" s="136">
        <v>4196</v>
      </c>
      <c r="C103" s="129" t="s">
        <v>178</v>
      </c>
      <c r="D103" s="91"/>
      <c r="E103" s="92"/>
      <c r="F103" s="148"/>
      <c r="G103" s="154"/>
    </row>
    <row r="104" spans="2:7" ht="15" thickBot="1" x14ac:dyDescent="0.35">
      <c r="B104" s="132">
        <v>4197</v>
      </c>
      <c r="C104" s="126" t="s">
        <v>273</v>
      </c>
      <c r="D104" s="90"/>
      <c r="E104" s="88"/>
      <c r="F104" s="146"/>
      <c r="G104" s="348">
        <f>G39</f>
        <v>0</v>
      </c>
    </row>
    <row r="105" spans="2:7" ht="15" thickBot="1" x14ac:dyDescent="0.35">
      <c r="B105" s="196" t="s">
        <v>124</v>
      </c>
      <c r="C105" s="197"/>
      <c r="D105" s="197"/>
      <c r="E105" s="197"/>
      <c r="F105" s="197"/>
      <c r="G105" s="283">
        <f>SUM(G95:G104)</f>
        <v>20874</v>
      </c>
    </row>
    <row r="106" spans="2:7" ht="15" thickBot="1" x14ac:dyDescent="0.35">
      <c r="B106" s="134"/>
      <c r="C106" s="83" t="s">
        <v>81</v>
      </c>
      <c r="E106" s="14"/>
      <c r="F106" s="14"/>
      <c r="G106" s="153"/>
    </row>
    <row r="107" spans="2:7" ht="15" thickBot="1" x14ac:dyDescent="0.35">
      <c r="B107" s="196" t="s">
        <v>115</v>
      </c>
      <c r="C107" s="197"/>
      <c r="D107" s="197"/>
      <c r="E107" s="197"/>
      <c r="F107" s="197"/>
      <c r="G107" s="198"/>
    </row>
    <row r="108" spans="2:7" x14ac:dyDescent="0.3">
      <c r="B108" s="297">
        <v>4310</v>
      </c>
      <c r="C108" s="126" t="s">
        <v>274</v>
      </c>
      <c r="D108" s="90"/>
      <c r="E108" s="88"/>
      <c r="F108" s="146"/>
      <c r="G108" s="159"/>
    </row>
    <row r="109" spans="2:7" x14ac:dyDescent="0.3">
      <c r="B109" s="131">
        <v>4330</v>
      </c>
      <c r="C109" s="126" t="s">
        <v>200</v>
      </c>
      <c r="D109" s="90"/>
      <c r="E109" s="88"/>
      <c r="F109" s="146"/>
      <c r="G109" s="160"/>
    </row>
    <row r="110" spans="2:7" x14ac:dyDescent="0.3">
      <c r="B110" s="131">
        <v>4350</v>
      </c>
      <c r="C110" s="126" t="s">
        <v>201</v>
      </c>
      <c r="D110" s="90"/>
      <c r="E110" s="88"/>
      <c r="F110" s="146"/>
      <c r="G110" s="159"/>
    </row>
    <row r="111" spans="2:7" x14ac:dyDescent="0.3">
      <c r="B111" s="131">
        <v>4370</v>
      </c>
      <c r="C111" s="126" t="s">
        <v>202</v>
      </c>
      <c r="D111" s="90"/>
      <c r="E111" s="88"/>
      <c r="F111" s="146"/>
      <c r="G111" s="160"/>
    </row>
    <row r="112" spans="2:7" x14ac:dyDescent="0.3">
      <c r="B112" s="131">
        <v>4390</v>
      </c>
      <c r="C112" s="126" t="s">
        <v>203</v>
      </c>
      <c r="D112" s="90"/>
      <c r="E112" s="88"/>
      <c r="F112" s="146"/>
      <c r="G112" s="159"/>
    </row>
    <row r="113" spans="2:7" x14ac:dyDescent="0.3">
      <c r="B113" s="131">
        <v>4410</v>
      </c>
      <c r="C113" s="126" t="s">
        <v>275</v>
      </c>
      <c r="D113" s="90"/>
      <c r="E113" s="88"/>
      <c r="F113" s="146"/>
      <c r="G113" s="160"/>
    </row>
    <row r="114" spans="2:7" x14ac:dyDescent="0.3">
      <c r="B114" s="131">
        <v>4430</v>
      </c>
      <c r="C114" s="126" t="s">
        <v>204</v>
      </c>
      <c r="D114" s="90"/>
      <c r="E114" s="88"/>
      <c r="F114" s="146"/>
      <c r="G114" s="159"/>
    </row>
    <row r="115" spans="2:7" x14ac:dyDescent="0.3">
      <c r="B115" s="131">
        <v>4450</v>
      </c>
      <c r="C115" s="126" t="s">
        <v>205</v>
      </c>
      <c r="D115" s="90"/>
      <c r="E115" s="88"/>
      <c r="F115" s="146"/>
      <c r="G115" s="160"/>
    </row>
    <row r="116" spans="2:7" x14ac:dyDescent="0.3">
      <c r="B116" s="131">
        <v>4470</v>
      </c>
      <c r="C116" s="126" t="s">
        <v>206</v>
      </c>
      <c r="D116" s="90"/>
      <c r="E116" s="88"/>
      <c r="F116" s="146"/>
      <c r="G116" s="159"/>
    </row>
    <row r="117" spans="2:7" x14ac:dyDescent="0.3">
      <c r="B117" s="131">
        <v>4490</v>
      </c>
      <c r="C117" s="126" t="s">
        <v>207</v>
      </c>
      <c r="D117" s="90"/>
      <c r="E117" s="88"/>
      <c r="F117" s="146"/>
      <c r="G117" s="160"/>
    </row>
    <row r="118" spans="2:7" x14ac:dyDescent="0.3">
      <c r="B118" s="131">
        <v>4550</v>
      </c>
      <c r="C118" s="126" t="s">
        <v>208</v>
      </c>
      <c r="D118" s="90"/>
      <c r="E118" s="88"/>
      <c r="F118" s="146"/>
      <c r="G118" s="159"/>
    </row>
    <row r="119" spans="2:7" x14ac:dyDescent="0.3">
      <c r="B119" s="131">
        <v>4570</v>
      </c>
      <c r="C119" s="126" t="s">
        <v>209</v>
      </c>
      <c r="D119" s="90"/>
      <c r="E119" s="88"/>
      <c r="F119" s="146"/>
      <c r="G119" s="160"/>
    </row>
    <row r="120" spans="2:7" x14ac:dyDescent="0.3">
      <c r="B120" s="131">
        <v>4590</v>
      </c>
      <c r="C120" s="126" t="s">
        <v>231</v>
      </c>
      <c r="D120" s="90"/>
      <c r="E120" s="88"/>
      <c r="F120" s="146"/>
      <c r="G120" s="159"/>
    </row>
    <row r="121" spans="2:7" x14ac:dyDescent="0.3">
      <c r="B121" s="131">
        <v>4610</v>
      </c>
      <c r="C121" s="126" t="s">
        <v>210</v>
      </c>
      <c r="D121" s="90"/>
      <c r="E121" s="88"/>
      <c r="F121" s="146"/>
      <c r="G121" s="160"/>
    </row>
    <row r="122" spans="2:7" x14ac:dyDescent="0.3">
      <c r="B122" s="131">
        <v>4620</v>
      </c>
      <c r="C122" s="126" t="s">
        <v>211</v>
      </c>
      <c r="D122" s="90"/>
      <c r="E122" s="88"/>
      <c r="F122" s="146"/>
      <c r="G122" s="159"/>
    </row>
    <row r="123" spans="2:7" x14ac:dyDescent="0.3">
      <c r="B123" s="131">
        <v>4630</v>
      </c>
      <c r="C123" s="126" t="s">
        <v>276</v>
      </c>
      <c r="D123" s="90"/>
      <c r="E123" s="88"/>
      <c r="F123" s="146"/>
      <c r="G123" s="160"/>
    </row>
    <row r="124" spans="2:7" x14ac:dyDescent="0.3">
      <c r="B124" s="131">
        <v>4640</v>
      </c>
      <c r="C124" s="126" t="s">
        <v>212</v>
      </c>
      <c r="D124" s="90"/>
      <c r="E124" s="88"/>
      <c r="F124" s="146"/>
      <c r="G124" s="159"/>
    </row>
    <row r="125" spans="2:7" x14ac:dyDescent="0.3">
      <c r="B125" s="131">
        <v>4650</v>
      </c>
      <c r="C125" s="126" t="s">
        <v>213</v>
      </c>
      <c r="D125" s="90"/>
      <c r="E125" s="88"/>
      <c r="F125" s="146"/>
      <c r="G125" s="160"/>
    </row>
    <row r="126" spans="2:7" x14ac:dyDescent="0.3">
      <c r="B126" s="131">
        <v>4670</v>
      </c>
      <c r="C126" s="126" t="s">
        <v>323</v>
      </c>
      <c r="D126" s="90"/>
      <c r="E126" s="88"/>
      <c r="F126" s="146"/>
      <c r="G126" s="159"/>
    </row>
    <row r="127" spans="2:7" x14ac:dyDescent="0.3">
      <c r="B127" s="132">
        <v>4671</v>
      </c>
      <c r="C127" s="125" t="s">
        <v>232</v>
      </c>
      <c r="D127" s="89"/>
      <c r="E127" s="88"/>
      <c r="F127" s="146"/>
      <c r="G127" s="160"/>
    </row>
    <row r="128" spans="2:7" x14ac:dyDescent="0.3">
      <c r="B128" s="132">
        <v>4690</v>
      </c>
      <c r="C128" s="126" t="s">
        <v>277</v>
      </c>
      <c r="D128" s="90"/>
      <c r="E128" s="88"/>
      <c r="F128" s="146"/>
      <c r="G128" s="159"/>
    </row>
    <row r="129" spans="1:7" x14ac:dyDescent="0.3">
      <c r="B129" s="132">
        <v>4710</v>
      </c>
      <c r="C129" s="126" t="s">
        <v>278</v>
      </c>
      <c r="D129" s="90"/>
      <c r="E129" s="88"/>
      <c r="F129" s="146"/>
      <c r="G129" s="160"/>
    </row>
    <row r="130" spans="1:7" x14ac:dyDescent="0.3">
      <c r="B130" s="132">
        <v>4720</v>
      </c>
      <c r="C130" s="126" t="s">
        <v>214</v>
      </c>
      <c r="D130" s="90"/>
      <c r="E130" s="88"/>
      <c r="F130" s="146"/>
      <c r="G130" s="159"/>
    </row>
    <row r="131" spans="1:7" x14ac:dyDescent="0.3">
      <c r="B131" s="132">
        <v>4730</v>
      </c>
      <c r="C131" s="126" t="s">
        <v>324</v>
      </c>
      <c r="D131" s="90"/>
      <c r="E131" s="88"/>
      <c r="F131" s="146"/>
      <c r="G131" s="347">
        <f>G18</f>
        <v>13536</v>
      </c>
    </row>
    <row r="132" spans="1:7" x14ac:dyDescent="0.3">
      <c r="B132" s="132">
        <v>4740</v>
      </c>
      <c r="C132" s="126" t="s">
        <v>215</v>
      </c>
      <c r="D132" s="90"/>
      <c r="E132" s="88"/>
      <c r="F132" s="146"/>
      <c r="G132" s="159"/>
    </row>
    <row r="133" spans="1:7" x14ac:dyDescent="0.3">
      <c r="B133" s="132">
        <v>4750</v>
      </c>
      <c r="C133" s="126" t="s">
        <v>216</v>
      </c>
      <c r="D133" s="90"/>
      <c r="E133" s="88"/>
      <c r="F133" s="146"/>
      <c r="G133" s="160"/>
    </row>
    <row r="134" spans="1:7" x14ac:dyDescent="0.3">
      <c r="B134" s="132">
        <v>4760</v>
      </c>
      <c r="C134" s="126" t="s">
        <v>217</v>
      </c>
      <c r="D134" s="90"/>
      <c r="E134" s="88"/>
      <c r="F134" s="146"/>
      <c r="G134" s="159"/>
    </row>
    <row r="135" spans="1:7" x14ac:dyDescent="0.3">
      <c r="B135" s="131">
        <v>4770</v>
      </c>
      <c r="C135" s="126" t="s">
        <v>218</v>
      </c>
      <c r="D135" s="90"/>
      <c r="E135" s="88"/>
      <c r="F135" s="146"/>
      <c r="G135" s="160"/>
    </row>
    <row r="136" spans="1:7" x14ac:dyDescent="0.3">
      <c r="B136" s="131">
        <v>4780</v>
      </c>
      <c r="C136" s="126" t="s">
        <v>279</v>
      </c>
      <c r="D136" s="90"/>
      <c r="E136" s="88"/>
      <c r="F136" s="146"/>
      <c r="G136" s="159"/>
    </row>
    <row r="137" spans="1:7" x14ac:dyDescent="0.3">
      <c r="A137" s="177"/>
      <c r="B137" s="131">
        <v>4810</v>
      </c>
      <c r="C137" s="126" t="s">
        <v>219</v>
      </c>
      <c r="D137" s="90"/>
      <c r="E137" s="88"/>
      <c r="F137" s="146"/>
      <c r="G137" s="160"/>
    </row>
    <row r="138" spans="1:7" x14ac:dyDescent="0.3">
      <c r="B138" s="131">
        <v>4815</v>
      </c>
      <c r="C138" s="126" t="s">
        <v>280</v>
      </c>
      <c r="D138" s="90"/>
      <c r="E138" s="88"/>
      <c r="F138" s="146"/>
      <c r="G138" s="159"/>
    </row>
    <row r="139" spans="1:7" x14ac:dyDescent="0.3">
      <c r="A139" s="177"/>
      <c r="B139" s="131">
        <v>4850</v>
      </c>
      <c r="C139" s="126" t="s">
        <v>220</v>
      </c>
      <c r="D139" s="90"/>
      <c r="E139" s="88"/>
      <c r="F139" s="146"/>
      <c r="G139" s="160"/>
    </row>
    <row r="140" spans="1:7" x14ac:dyDescent="0.3">
      <c r="B140" s="131">
        <v>4910</v>
      </c>
      <c r="C140" s="126" t="s">
        <v>15</v>
      </c>
      <c r="D140" s="90"/>
      <c r="E140" s="88"/>
      <c r="F140" s="146"/>
      <c r="G140" s="160"/>
    </row>
    <row r="141" spans="1:7" x14ac:dyDescent="0.3">
      <c r="B141" s="131">
        <v>4911</v>
      </c>
      <c r="C141" s="126" t="s">
        <v>233</v>
      </c>
      <c r="D141" s="90"/>
      <c r="E141" s="88"/>
      <c r="F141" s="146"/>
      <c r="G141" s="160"/>
    </row>
    <row r="142" spans="1:7" x14ac:dyDescent="0.3">
      <c r="B142" s="131">
        <v>4912</v>
      </c>
      <c r="C142" s="126" t="s">
        <v>221</v>
      </c>
      <c r="D142" s="90"/>
      <c r="E142" s="88"/>
      <c r="F142" s="146"/>
      <c r="G142" s="160"/>
    </row>
    <row r="143" spans="1:7" x14ac:dyDescent="0.3">
      <c r="B143" s="131">
        <v>4913</v>
      </c>
      <c r="C143" s="126" t="s">
        <v>234</v>
      </c>
      <c r="D143" s="90"/>
      <c r="E143" s="88"/>
      <c r="F143" s="146"/>
      <c r="G143" s="160"/>
    </row>
    <row r="144" spans="1:7" x14ac:dyDescent="0.3">
      <c r="B144" s="339">
        <v>4914</v>
      </c>
      <c r="C144" s="126" t="s">
        <v>281</v>
      </c>
      <c r="D144" s="90"/>
      <c r="E144" s="88"/>
      <c r="F144" s="146"/>
      <c r="G144" s="160"/>
    </row>
    <row r="145" spans="1:7" x14ac:dyDescent="0.3">
      <c r="B145" s="131">
        <v>4916</v>
      </c>
      <c r="C145" s="126" t="s">
        <v>222</v>
      </c>
      <c r="D145" s="90"/>
      <c r="E145" s="88"/>
      <c r="F145" s="146"/>
      <c r="G145" s="160"/>
    </row>
    <row r="146" spans="1:7" x14ac:dyDescent="0.3">
      <c r="B146" s="131">
        <v>4918</v>
      </c>
      <c r="C146" s="126" t="s">
        <v>180</v>
      </c>
      <c r="D146" s="90"/>
      <c r="E146" s="88"/>
      <c r="F146" s="146"/>
      <c r="G146" s="160"/>
    </row>
    <row r="147" spans="1:7" x14ac:dyDescent="0.3">
      <c r="B147" s="131">
        <v>4922</v>
      </c>
      <c r="C147" s="126" t="s">
        <v>282</v>
      </c>
      <c r="D147" s="90"/>
      <c r="E147" s="88"/>
      <c r="F147" s="146"/>
      <c r="G147" s="160"/>
    </row>
    <row r="148" spans="1:7" x14ac:dyDescent="0.3">
      <c r="B148" s="131">
        <v>4923</v>
      </c>
      <c r="C148" s="126" t="s">
        <v>283</v>
      </c>
      <c r="D148" s="90"/>
      <c r="E148" s="88"/>
      <c r="F148" s="146"/>
      <c r="G148" s="160"/>
    </row>
    <row r="149" spans="1:7" x14ac:dyDescent="0.3">
      <c r="B149" s="131">
        <v>4924</v>
      </c>
      <c r="C149" s="126" t="s">
        <v>284</v>
      </c>
      <c r="D149" s="90"/>
      <c r="E149" s="88"/>
      <c r="F149" s="146"/>
      <c r="G149" s="160"/>
    </row>
    <row r="150" spans="1:7" x14ac:dyDescent="0.3">
      <c r="B150" s="131">
        <v>4925</v>
      </c>
      <c r="C150" s="126" t="s">
        <v>285</v>
      </c>
      <c r="D150" s="90"/>
      <c r="E150" s="88"/>
      <c r="F150" s="146"/>
      <c r="G150" s="160"/>
    </row>
    <row r="151" spans="1:7" ht="15" thickBot="1" x14ac:dyDescent="0.35">
      <c r="B151" s="133">
        <v>4926</v>
      </c>
      <c r="C151" s="338" t="s">
        <v>239</v>
      </c>
      <c r="D151" s="91"/>
      <c r="E151" s="92"/>
      <c r="F151" s="148"/>
      <c r="G151" s="322"/>
    </row>
    <row r="152" spans="1:7" ht="15" thickBot="1" x14ac:dyDescent="0.35">
      <c r="B152" s="196" t="s">
        <v>123</v>
      </c>
      <c r="C152" s="196"/>
      <c r="D152" s="197"/>
      <c r="E152" s="197"/>
      <c r="F152" s="197"/>
      <c r="G152" s="323">
        <f>SUM(G108:G151)</f>
        <v>13536</v>
      </c>
    </row>
    <row r="153" spans="1:7" ht="15" thickBot="1" x14ac:dyDescent="0.35">
      <c r="B153" s="134"/>
      <c r="C153" s="83" t="s">
        <v>81</v>
      </c>
      <c r="E153" s="14"/>
      <c r="F153" s="14"/>
      <c r="G153" s="155"/>
    </row>
    <row r="154" spans="1:7" ht="15" thickBot="1" x14ac:dyDescent="0.35">
      <c r="B154" s="196" t="s">
        <v>117</v>
      </c>
      <c r="C154" s="197"/>
      <c r="D154" s="197"/>
      <c r="E154" s="197"/>
      <c r="F154" s="197"/>
      <c r="G154" s="198"/>
    </row>
    <row r="155" spans="1:7" x14ac:dyDescent="0.3">
      <c r="B155" s="131">
        <v>5010</v>
      </c>
      <c r="C155" s="126" t="s">
        <v>16</v>
      </c>
      <c r="D155" s="90"/>
      <c r="E155" s="88"/>
      <c r="F155" s="146"/>
      <c r="G155" s="152"/>
    </row>
    <row r="156" spans="1:7" x14ac:dyDescent="0.3">
      <c r="B156" s="131">
        <v>5011</v>
      </c>
      <c r="C156" s="126" t="s">
        <v>286</v>
      </c>
      <c r="D156" s="90"/>
      <c r="E156" s="88"/>
      <c r="F156" s="146"/>
      <c r="G156" s="345">
        <f>G36</f>
        <v>0</v>
      </c>
    </row>
    <row r="157" spans="1:7" x14ac:dyDescent="0.3">
      <c r="A157" s="177"/>
      <c r="B157" s="131">
        <v>5030</v>
      </c>
      <c r="C157" s="126" t="s">
        <v>129</v>
      </c>
      <c r="D157" s="90"/>
      <c r="E157" s="88"/>
      <c r="F157" s="146"/>
      <c r="G157" s="154"/>
    </row>
    <row r="158" spans="1:7" x14ac:dyDescent="0.3">
      <c r="B158" s="131">
        <v>5110</v>
      </c>
      <c r="C158" s="126" t="s">
        <v>17</v>
      </c>
      <c r="D158" s="90"/>
      <c r="E158" s="88"/>
      <c r="F158" s="146"/>
      <c r="G158" s="152"/>
    </row>
    <row r="159" spans="1:7" x14ac:dyDescent="0.3">
      <c r="B159" s="131">
        <v>5111</v>
      </c>
      <c r="C159" s="126" t="s">
        <v>287</v>
      </c>
      <c r="D159" s="90"/>
      <c r="E159" s="88"/>
      <c r="F159" s="146"/>
      <c r="G159" s="345">
        <f>G38</f>
        <v>0</v>
      </c>
    </row>
    <row r="160" spans="1:7" x14ac:dyDescent="0.3">
      <c r="B160" s="131">
        <v>5112</v>
      </c>
      <c r="C160" s="126" t="s">
        <v>181</v>
      </c>
      <c r="D160" s="90"/>
      <c r="E160" s="88"/>
      <c r="F160" s="146"/>
      <c r="G160" s="154"/>
    </row>
    <row r="161" spans="2:7" x14ac:dyDescent="0.3">
      <c r="B161" s="131">
        <v>5150</v>
      </c>
      <c r="C161" s="126" t="s">
        <v>18</v>
      </c>
      <c r="D161" s="90"/>
      <c r="E161" s="88"/>
      <c r="F161" s="146"/>
      <c r="G161" s="152"/>
    </row>
    <row r="162" spans="2:7" x14ac:dyDescent="0.3">
      <c r="B162" s="131">
        <v>5170</v>
      </c>
      <c r="C162" s="126" t="s">
        <v>19</v>
      </c>
      <c r="D162" s="90"/>
      <c r="E162" s="88"/>
      <c r="F162" s="146"/>
      <c r="G162" s="154"/>
    </row>
    <row r="163" spans="2:7" x14ac:dyDescent="0.3">
      <c r="B163" s="131">
        <v>5310</v>
      </c>
      <c r="C163" s="126" t="s">
        <v>20</v>
      </c>
      <c r="D163" s="90"/>
      <c r="E163" s="88"/>
      <c r="F163" s="146"/>
      <c r="G163" s="152"/>
    </row>
    <row r="164" spans="2:7" x14ac:dyDescent="0.3">
      <c r="B164" s="131">
        <v>5315</v>
      </c>
      <c r="C164" s="126" t="s">
        <v>235</v>
      </c>
      <c r="D164" s="90"/>
      <c r="E164" s="88"/>
      <c r="F164" s="146"/>
      <c r="G164" s="154"/>
    </row>
    <row r="165" spans="2:7" x14ac:dyDescent="0.3">
      <c r="B165" s="131">
        <v>5316</v>
      </c>
      <c r="C165" s="126" t="s">
        <v>288</v>
      </c>
      <c r="D165" s="90"/>
      <c r="E165" s="88"/>
      <c r="F165" s="146"/>
      <c r="G165" s="345">
        <f>G31</f>
        <v>10000</v>
      </c>
    </row>
    <row r="166" spans="2:7" x14ac:dyDescent="0.3">
      <c r="B166" s="131">
        <v>5350</v>
      </c>
      <c r="C166" s="126" t="s">
        <v>21</v>
      </c>
      <c r="D166" s="90"/>
      <c r="E166" s="88"/>
      <c r="F166" s="146"/>
      <c r="G166" s="152"/>
    </row>
    <row r="167" spans="2:7" x14ac:dyDescent="0.3">
      <c r="B167" s="131">
        <v>5400</v>
      </c>
      <c r="C167" s="126" t="s">
        <v>325</v>
      </c>
      <c r="D167" s="90"/>
      <c r="E167" s="88"/>
      <c r="F167" s="146"/>
      <c r="G167" s="154"/>
    </row>
    <row r="168" spans="2:7" x14ac:dyDescent="0.3">
      <c r="B168" s="131">
        <v>5450</v>
      </c>
      <c r="C168" s="126" t="s">
        <v>326</v>
      </c>
      <c r="D168" s="90"/>
      <c r="E168" s="88"/>
      <c r="F168" s="146"/>
      <c r="G168" s="152"/>
    </row>
    <row r="169" spans="2:7" x14ac:dyDescent="0.3">
      <c r="B169" s="131">
        <v>5510</v>
      </c>
      <c r="C169" s="126" t="s">
        <v>327</v>
      </c>
      <c r="D169" s="90"/>
      <c r="E169" s="88"/>
      <c r="F169" s="146"/>
      <c r="G169" s="154"/>
    </row>
    <row r="170" spans="2:7" x14ac:dyDescent="0.3">
      <c r="B170" s="131">
        <v>5550</v>
      </c>
      <c r="C170" s="126" t="s">
        <v>328</v>
      </c>
      <c r="D170" s="90"/>
      <c r="E170" s="88"/>
      <c r="F170" s="146"/>
      <c r="G170" s="152"/>
    </row>
    <row r="171" spans="2:7" x14ac:dyDescent="0.3">
      <c r="B171" s="131">
        <v>5551</v>
      </c>
      <c r="C171" s="126" t="s">
        <v>182</v>
      </c>
      <c r="D171" s="90"/>
      <c r="E171" s="88"/>
      <c r="F171" s="146"/>
      <c r="G171" s="154"/>
    </row>
    <row r="172" spans="2:7" x14ac:dyDescent="0.3">
      <c r="B172" s="131">
        <v>5552</v>
      </c>
      <c r="C172" s="126" t="s">
        <v>289</v>
      </c>
      <c r="D172" s="90"/>
      <c r="E172" s="88"/>
      <c r="F172" s="146"/>
      <c r="G172" s="154"/>
    </row>
    <row r="173" spans="2:7" x14ac:dyDescent="0.3">
      <c r="B173" s="131">
        <v>5610</v>
      </c>
      <c r="C173" s="126" t="s">
        <v>236</v>
      </c>
      <c r="D173" s="90"/>
      <c r="E173" s="88"/>
      <c r="F173" s="146"/>
      <c r="G173" s="152"/>
    </row>
    <row r="174" spans="2:7" x14ac:dyDescent="0.3">
      <c r="B174" s="131">
        <v>5700</v>
      </c>
      <c r="C174" s="126" t="s">
        <v>183</v>
      </c>
      <c r="D174" s="90"/>
      <c r="E174" s="88"/>
      <c r="F174" s="146"/>
      <c r="G174" s="154"/>
    </row>
    <row r="175" spans="2:7" x14ac:dyDescent="0.3">
      <c r="B175" s="131">
        <v>5800</v>
      </c>
      <c r="C175" s="126" t="s">
        <v>237</v>
      </c>
      <c r="D175" s="90"/>
      <c r="E175" s="88"/>
      <c r="F175" s="146"/>
      <c r="G175" s="154"/>
    </row>
    <row r="176" spans="2:7" x14ac:dyDescent="0.3">
      <c r="B176" s="131">
        <v>5801</v>
      </c>
      <c r="C176" s="126" t="s">
        <v>290</v>
      </c>
      <c r="D176" s="90"/>
      <c r="E176" s="88"/>
      <c r="F176" s="146"/>
      <c r="G176" s="345">
        <f>G32</f>
        <v>2149.7999999999997</v>
      </c>
    </row>
    <row r="177" spans="1:7" x14ac:dyDescent="0.3">
      <c r="B177" s="131">
        <v>5802</v>
      </c>
      <c r="C177" s="126" t="s">
        <v>291</v>
      </c>
      <c r="D177" s="90"/>
      <c r="E177" s="88"/>
      <c r="F177" s="146"/>
      <c r="G177" s="345">
        <f t="shared" ref="G177:G179" si="0">G33</f>
        <v>8000</v>
      </c>
    </row>
    <row r="178" spans="1:7" x14ac:dyDescent="0.3">
      <c r="B178" s="131">
        <v>5803</v>
      </c>
      <c r="C178" s="126" t="s">
        <v>292</v>
      </c>
      <c r="D178" s="90"/>
      <c r="E178" s="88"/>
      <c r="F178" s="146"/>
      <c r="G178" s="345">
        <f t="shared" si="0"/>
        <v>21000</v>
      </c>
    </row>
    <row r="179" spans="1:7" x14ac:dyDescent="0.3">
      <c r="B179" s="131">
        <v>5804</v>
      </c>
      <c r="C179" s="126" t="s">
        <v>293</v>
      </c>
      <c r="D179" s="90"/>
      <c r="E179" s="88"/>
      <c r="F179" s="146"/>
      <c r="G179" s="345">
        <f t="shared" si="0"/>
        <v>6600</v>
      </c>
    </row>
    <row r="180" spans="1:7" ht="15" thickBot="1" x14ac:dyDescent="0.35">
      <c r="B180" s="131">
        <v>5805</v>
      </c>
      <c r="C180" s="126" t="s">
        <v>294</v>
      </c>
      <c r="D180" s="90"/>
      <c r="E180" s="88"/>
      <c r="F180" s="146"/>
      <c r="G180" s="154"/>
    </row>
    <row r="181" spans="1:7" ht="15" thickBot="1" x14ac:dyDescent="0.35">
      <c r="B181" s="196" t="s">
        <v>122</v>
      </c>
      <c r="C181" s="197"/>
      <c r="D181" s="197"/>
      <c r="E181" s="197"/>
      <c r="F181" s="197"/>
      <c r="G181" s="283">
        <f>SUM(G155:G180)</f>
        <v>47749.8</v>
      </c>
    </row>
    <row r="182" spans="1:7" ht="15" thickBot="1" x14ac:dyDescent="0.35">
      <c r="B182" s="134"/>
      <c r="C182" s="83" t="s">
        <v>81</v>
      </c>
      <c r="E182" s="14"/>
      <c r="F182" s="14"/>
      <c r="G182" s="156"/>
    </row>
    <row r="183" spans="1:7" ht="15" thickBot="1" x14ac:dyDescent="0.35">
      <c r="B183" s="196" t="s">
        <v>118</v>
      </c>
      <c r="C183" s="197"/>
      <c r="D183" s="197"/>
      <c r="E183" s="197"/>
      <c r="F183" s="197"/>
      <c r="G183" s="198"/>
    </row>
    <row r="184" spans="1:7" x14ac:dyDescent="0.3">
      <c r="B184" s="131">
        <v>6010</v>
      </c>
      <c r="C184" s="126" t="s">
        <v>313</v>
      </c>
      <c r="D184" s="90"/>
      <c r="E184" s="88"/>
      <c r="F184" s="146"/>
      <c r="G184" s="151"/>
    </row>
    <row r="185" spans="1:7" x14ac:dyDescent="0.3">
      <c r="B185" s="131">
        <v>6011</v>
      </c>
      <c r="C185" s="126" t="s">
        <v>329</v>
      </c>
      <c r="D185" s="90"/>
      <c r="E185" s="88"/>
      <c r="F185" s="146"/>
      <c r="G185" s="346">
        <f>G37</f>
        <v>0</v>
      </c>
    </row>
    <row r="186" spans="1:7" x14ac:dyDescent="0.3">
      <c r="A186" s="177"/>
      <c r="B186" s="131">
        <v>6050</v>
      </c>
      <c r="C186" s="122" t="s">
        <v>359</v>
      </c>
      <c r="D186" s="90"/>
      <c r="E186" s="88"/>
      <c r="F186" s="146"/>
      <c r="G186" s="161"/>
    </row>
    <row r="187" spans="1:7" x14ac:dyDescent="0.3">
      <c r="B187" s="132">
        <v>6100</v>
      </c>
      <c r="C187" s="126" t="s">
        <v>295</v>
      </c>
      <c r="D187" s="90"/>
      <c r="E187" s="88"/>
      <c r="F187" s="146"/>
      <c r="G187" s="151"/>
    </row>
    <row r="188" spans="1:7" x14ac:dyDescent="0.3">
      <c r="B188" s="132">
        <v>6150</v>
      </c>
      <c r="C188" s="126" t="s">
        <v>296</v>
      </c>
      <c r="D188" s="90"/>
      <c r="E188" s="88"/>
      <c r="F188" s="146"/>
      <c r="G188" s="161"/>
    </row>
    <row r="189" spans="1:7" x14ac:dyDescent="0.3">
      <c r="B189" s="132">
        <v>6210</v>
      </c>
      <c r="C189" s="126" t="s">
        <v>223</v>
      </c>
      <c r="D189" s="90"/>
      <c r="E189" s="88"/>
      <c r="F189" s="146"/>
      <c r="G189" s="151"/>
    </row>
    <row r="190" spans="1:7" x14ac:dyDescent="0.3">
      <c r="B190" s="132">
        <v>6250</v>
      </c>
      <c r="C190" s="126" t="s">
        <v>297</v>
      </c>
      <c r="D190" s="90"/>
      <c r="E190" s="88"/>
      <c r="F190" s="146"/>
      <c r="G190" s="161"/>
    </row>
    <row r="191" spans="1:7" x14ac:dyDescent="0.3">
      <c r="B191" s="132">
        <v>6300</v>
      </c>
      <c r="C191" s="126" t="s">
        <v>298</v>
      </c>
      <c r="D191" s="90"/>
      <c r="E191" s="88"/>
      <c r="F191" s="146"/>
      <c r="G191" s="151"/>
    </row>
    <row r="192" spans="1:7" x14ac:dyDescent="0.3">
      <c r="B192" s="132">
        <v>6305</v>
      </c>
      <c r="C192" s="126" t="s">
        <v>299</v>
      </c>
      <c r="D192" s="90"/>
      <c r="E192" s="90"/>
      <c r="F192" s="149"/>
      <c r="G192" s="161"/>
    </row>
    <row r="193" spans="2:7" x14ac:dyDescent="0.3">
      <c r="B193" s="132">
        <v>6350</v>
      </c>
      <c r="C193" s="126" t="s">
        <v>300</v>
      </c>
      <c r="D193" s="90"/>
      <c r="E193" s="90"/>
      <c r="F193" s="149"/>
      <c r="G193" s="151"/>
    </row>
    <row r="194" spans="2:7" x14ac:dyDescent="0.3">
      <c r="B194" s="132">
        <v>6355</v>
      </c>
      <c r="C194" s="126" t="s">
        <v>301</v>
      </c>
      <c r="D194" s="90"/>
      <c r="E194" s="90"/>
      <c r="F194" s="149"/>
      <c r="G194" s="161"/>
    </row>
    <row r="195" spans="2:7" x14ac:dyDescent="0.3">
      <c r="B195" s="132">
        <v>6400</v>
      </c>
      <c r="C195" s="126" t="s">
        <v>302</v>
      </c>
      <c r="D195" s="90"/>
      <c r="E195" s="90"/>
      <c r="F195" s="149"/>
      <c r="G195" s="151"/>
    </row>
    <row r="196" spans="2:7" x14ac:dyDescent="0.3">
      <c r="B196" s="132">
        <v>6450</v>
      </c>
      <c r="C196" s="126" t="s">
        <v>303</v>
      </c>
      <c r="D196" s="90"/>
      <c r="E196" s="90"/>
      <c r="F196" s="149"/>
      <c r="G196" s="161"/>
    </row>
    <row r="197" spans="2:7" x14ac:dyDescent="0.3">
      <c r="B197" s="132">
        <v>6500</v>
      </c>
      <c r="C197" s="126" t="s">
        <v>304</v>
      </c>
      <c r="D197" s="90"/>
      <c r="E197" s="90"/>
      <c r="F197" s="149"/>
      <c r="G197" s="151"/>
    </row>
    <row r="198" spans="2:7" x14ac:dyDescent="0.3">
      <c r="B198" s="132">
        <v>6600</v>
      </c>
      <c r="C198" s="126" t="s">
        <v>26</v>
      </c>
      <c r="D198" s="90"/>
      <c r="E198" s="90"/>
      <c r="F198" s="149"/>
      <c r="G198" s="161"/>
    </row>
    <row r="199" spans="2:7" x14ac:dyDescent="0.3">
      <c r="B199" s="132">
        <v>6650</v>
      </c>
      <c r="C199" s="126" t="s">
        <v>184</v>
      </c>
      <c r="D199" s="90"/>
      <c r="E199" s="90"/>
      <c r="F199" s="149"/>
      <c r="G199" s="151"/>
    </row>
    <row r="200" spans="2:7" x14ac:dyDescent="0.3">
      <c r="B200" s="132">
        <v>6700</v>
      </c>
      <c r="C200" s="126" t="s">
        <v>305</v>
      </c>
      <c r="D200" s="90"/>
      <c r="E200" s="90"/>
      <c r="F200" s="149"/>
      <c r="G200" s="161"/>
    </row>
    <row r="201" spans="2:7" x14ac:dyDescent="0.3">
      <c r="B201" s="132">
        <v>6730</v>
      </c>
      <c r="C201" s="126" t="s">
        <v>306</v>
      </c>
      <c r="D201" s="90"/>
      <c r="E201" s="90"/>
      <c r="F201" s="149"/>
      <c r="G201" s="151"/>
    </row>
    <row r="202" spans="2:7" x14ac:dyDescent="0.3">
      <c r="B202" s="132">
        <v>6731</v>
      </c>
      <c r="C202" s="126" t="s">
        <v>307</v>
      </c>
      <c r="D202" s="90"/>
      <c r="E202" s="90"/>
      <c r="F202" s="149"/>
      <c r="G202" s="161"/>
    </row>
    <row r="203" spans="2:7" x14ac:dyDescent="0.3">
      <c r="B203" s="132">
        <v>6750</v>
      </c>
      <c r="C203" s="126" t="s">
        <v>238</v>
      </c>
      <c r="D203" s="90"/>
      <c r="E203" s="90"/>
      <c r="F203" s="149"/>
      <c r="G203" s="151"/>
    </row>
    <row r="204" spans="2:7" x14ac:dyDescent="0.3">
      <c r="B204" s="132">
        <v>6755</v>
      </c>
      <c r="C204" s="126" t="s">
        <v>308</v>
      </c>
      <c r="D204" s="90"/>
      <c r="E204" s="90"/>
      <c r="F204" s="149"/>
      <c r="G204" s="161"/>
    </row>
    <row r="205" spans="2:7" x14ac:dyDescent="0.3">
      <c r="B205" s="131">
        <v>6780</v>
      </c>
      <c r="C205" s="126" t="s">
        <v>27</v>
      </c>
      <c r="D205" s="90"/>
      <c r="E205" s="90"/>
      <c r="F205" s="149"/>
      <c r="G205" s="151"/>
    </row>
    <row r="206" spans="2:7" x14ac:dyDescent="0.3">
      <c r="B206" s="131">
        <v>6800</v>
      </c>
      <c r="C206" s="126" t="s">
        <v>224</v>
      </c>
      <c r="D206" s="90"/>
      <c r="E206" s="90"/>
      <c r="F206" s="149"/>
      <c r="G206" s="161"/>
    </row>
    <row r="207" spans="2:7" x14ac:dyDescent="0.3">
      <c r="B207" s="131">
        <v>6830</v>
      </c>
      <c r="C207" s="126" t="s">
        <v>225</v>
      </c>
      <c r="D207" s="90"/>
      <c r="E207" s="90"/>
      <c r="F207" s="149"/>
      <c r="G207" s="151"/>
    </row>
    <row r="208" spans="2:7" x14ac:dyDescent="0.3">
      <c r="B208" s="131">
        <v>6860</v>
      </c>
      <c r="C208" s="126" t="s">
        <v>226</v>
      </c>
      <c r="D208" s="90"/>
      <c r="E208" s="90"/>
      <c r="F208" s="149"/>
      <c r="G208" s="161"/>
    </row>
    <row r="209" spans="2:7" ht="15" thickBot="1" x14ac:dyDescent="0.35">
      <c r="B209" s="133">
        <v>6900</v>
      </c>
      <c r="C209" s="126" t="s">
        <v>309</v>
      </c>
      <c r="D209" s="91"/>
      <c r="E209" s="91"/>
      <c r="F209" s="150"/>
      <c r="G209" s="151"/>
    </row>
    <row r="210" spans="2:7" ht="15" thickBot="1" x14ac:dyDescent="0.35">
      <c r="B210" s="196" t="s">
        <v>121</v>
      </c>
      <c r="C210" s="197"/>
      <c r="D210" s="197"/>
      <c r="E210" s="197"/>
      <c r="F210" s="197"/>
      <c r="G210" s="283">
        <f>SUM(G184:G209)</f>
        <v>0</v>
      </c>
    </row>
    <row r="211" spans="2:7" ht="15" thickBot="1" x14ac:dyDescent="0.35">
      <c r="B211" s="134"/>
      <c r="C211" s="83" t="s">
        <v>81</v>
      </c>
      <c r="D211" s="1"/>
      <c r="E211" s="1"/>
      <c r="F211" s="1"/>
      <c r="G211" s="155"/>
    </row>
    <row r="212" spans="2:7" ht="15" thickBot="1" x14ac:dyDescent="0.35">
      <c r="B212" s="196" t="s">
        <v>119</v>
      </c>
      <c r="C212" s="197"/>
      <c r="D212" s="197"/>
      <c r="E212" s="197"/>
      <c r="F212" s="197"/>
      <c r="G212" s="198"/>
    </row>
    <row r="213" spans="2:7" x14ac:dyDescent="0.3">
      <c r="B213" s="131">
        <v>7300</v>
      </c>
      <c r="C213" s="124" t="s">
        <v>227</v>
      </c>
      <c r="D213" s="90"/>
      <c r="E213" s="90"/>
      <c r="F213" s="149"/>
      <c r="G213" s="151"/>
    </row>
    <row r="214" spans="2:7" x14ac:dyDescent="0.3">
      <c r="B214" s="131">
        <v>7320</v>
      </c>
      <c r="C214" s="126" t="s">
        <v>310</v>
      </c>
      <c r="D214" s="90"/>
      <c r="E214" s="90"/>
      <c r="F214" s="149"/>
      <c r="G214" s="161"/>
    </row>
    <row r="215" spans="2:7" x14ac:dyDescent="0.3">
      <c r="B215" s="131">
        <v>7400</v>
      </c>
      <c r="C215" s="126" t="s">
        <v>311</v>
      </c>
      <c r="D215" s="90"/>
      <c r="E215" s="90"/>
      <c r="F215" s="149"/>
      <c r="G215" s="161"/>
    </row>
    <row r="216" spans="2:7" x14ac:dyDescent="0.3">
      <c r="B216" s="131">
        <v>7450</v>
      </c>
      <c r="C216" s="126" t="s">
        <v>312</v>
      </c>
      <c r="D216" s="90"/>
      <c r="E216" s="90"/>
      <c r="F216" s="149"/>
      <c r="G216" s="151"/>
    </row>
    <row r="217" spans="2:7" ht="15" thickBot="1" x14ac:dyDescent="0.35">
      <c r="B217" s="133">
        <v>7800</v>
      </c>
      <c r="C217" s="127" t="s">
        <v>56</v>
      </c>
      <c r="D217" s="91"/>
      <c r="E217" s="91"/>
      <c r="F217" s="150"/>
      <c r="G217" s="161"/>
    </row>
    <row r="218" spans="2:7" ht="15" thickBot="1" x14ac:dyDescent="0.35">
      <c r="B218" s="196" t="s">
        <v>120</v>
      </c>
      <c r="C218" s="197"/>
      <c r="D218" s="197"/>
      <c r="E218" s="197"/>
      <c r="F218" s="197"/>
      <c r="G218" s="283">
        <f>SUM(G213:G217)</f>
        <v>0</v>
      </c>
    </row>
    <row r="219" spans="2:7" ht="15" thickBot="1" x14ac:dyDescent="0.35">
      <c r="B219" s="137"/>
      <c r="C219" s="84"/>
      <c r="G219" s="156"/>
    </row>
    <row r="220" spans="2:7" ht="15" thickBot="1" x14ac:dyDescent="0.35">
      <c r="B220" s="199" t="s">
        <v>28</v>
      </c>
      <c r="C220" s="200"/>
      <c r="D220" s="200"/>
      <c r="E220" s="200"/>
      <c r="F220" s="200"/>
      <c r="G220" s="253">
        <f>(G218+G210+G181+G152+G105)*0.05</f>
        <v>4107.9900000000007</v>
      </c>
    </row>
    <row r="221" spans="2:7" ht="15" thickBot="1" x14ac:dyDescent="0.35">
      <c r="B221" s="134"/>
      <c r="C221" s="83" t="s">
        <v>81</v>
      </c>
      <c r="G221" s="156"/>
    </row>
    <row r="222" spans="2:7" ht="15" thickBot="1" x14ac:dyDescent="0.35">
      <c r="B222" s="196"/>
      <c r="C222" s="197" t="s">
        <v>89</v>
      </c>
      <c r="D222" s="197"/>
      <c r="E222" s="197"/>
      <c r="F222" s="197"/>
      <c r="G222" s="283">
        <f>G218+G210+G181+G152+G105+G220</f>
        <v>86267.790000000008</v>
      </c>
    </row>
    <row r="223" spans="2:7" ht="15" thickBot="1" x14ac:dyDescent="0.35">
      <c r="B223" s="207"/>
      <c r="C223" s="208" t="s">
        <v>81</v>
      </c>
      <c r="D223" s="209"/>
      <c r="E223" s="209"/>
      <c r="F223" s="209"/>
      <c r="G223" s="210"/>
    </row>
    <row r="224" spans="2:7" ht="18.600000000000001" thickBot="1" x14ac:dyDescent="0.4">
      <c r="B224" s="213" t="s">
        <v>126</v>
      </c>
      <c r="C224" s="30"/>
      <c r="D224" s="211"/>
      <c r="E224" s="211"/>
      <c r="F224" s="211"/>
      <c r="G224" s="212">
        <f>G89-G222</f>
        <v>247655.50999999998</v>
      </c>
    </row>
  </sheetData>
  <sheetProtection formatCells="0" formatColumns="0" formatRows="0" insertColumns="0" insertHyperlinks="0" deleteColumns="0" deleteRows="0" selectLockedCells="1" sort="0" autoFilter="0" pivotTables="0"/>
  <mergeCells count="2">
    <mergeCell ref="B3:G3"/>
    <mergeCell ref="B2:G2"/>
  </mergeCells>
  <pageMargins left="0.23622047244094491" right="0.23622047244094491" top="0.74803149606299213" bottom="0.74803149606299213" header="0.31496062992125984" footer="0.31496062992125984"/>
  <pageSetup scale="89" fitToHeight="5" orientation="portrait" r:id="rId1"/>
  <rowBreaks count="1" manualBreakCount="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opLeftCell="A16" workbookViewId="0">
      <selection activeCell="A24" sqref="A24"/>
    </sheetView>
  </sheetViews>
  <sheetFormatPr defaultRowHeight="14.4" x14ac:dyDescent="0.3"/>
  <cols>
    <col min="1" max="1" width="38.44140625" customWidth="1"/>
    <col min="5" max="5" width="10.6640625" bestFit="1" customWidth="1"/>
  </cols>
  <sheetData>
    <row r="1" spans="1:8" ht="25.2" x14ac:dyDescent="0.6">
      <c r="A1" s="384"/>
      <c r="B1" s="384"/>
      <c r="C1" s="384"/>
      <c r="D1" s="384"/>
      <c r="E1" s="384"/>
      <c r="F1" s="45"/>
      <c r="G1" s="45"/>
    </row>
    <row r="2" spans="1:8" ht="25.2" x14ac:dyDescent="0.6">
      <c r="A2" s="384" t="s">
        <v>360</v>
      </c>
      <c r="B2" s="384"/>
      <c r="C2" s="384"/>
      <c r="D2" s="384"/>
      <c r="E2" s="384"/>
      <c r="F2" s="47"/>
      <c r="G2" s="47"/>
      <c r="H2" s="47"/>
    </row>
    <row r="3" spans="1:8" ht="25.2" x14ac:dyDescent="0.6">
      <c r="A3" s="385" t="str">
        <f>'1a.Budget Grant Calculation'!A2:G2</f>
        <v>PPP School Budget 2021/22</v>
      </c>
      <c r="B3" s="385"/>
      <c r="C3" s="385"/>
      <c r="D3" s="385"/>
      <c r="E3" s="385"/>
      <c r="F3" s="46"/>
      <c r="G3" s="46"/>
      <c r="H3" s="46"/>
    </row>
    <row r="4" spans="1:8" ht="23.4" x14ac:dyDescent="0.45">
      <c r="A4" s="96" t="str">
        <f>'1a.Budget Grant Calculation'!B3</f>
        <v>Voluntary Secondary School</v>
      </c>
      <c r="C4" s="97"/>
      <c r="D4" s="97"/>
      <c r="E4" s="98"/>
    </row>
    <row r="5" spans="1:8" ht="23.4" x14ac:dyDescent="0.45">
      <c r="A5" s="96" t="str">
        <f>'1a.Budget Grant Calculation'!B4</f>
        <v>12345Q</v>
      </c>
      <c r="C5" s="97"/>
      <c r="D5" s="97"/>
      <c r="E5" s="98"/>
    </row>
    <row r="6" spans="1:8" ht="23.4" x14ac:dyDescent="0.45">
      <c r="A6" s="95"/>
      <c r="B6" s="96"/>
      <c r="C6" s="97"/>
      <c r="D6" s="97"/>
      <c r="E6" s="98"/>
    </row>
    <row r="7" spans="1:8" ht="21" x14ac:dyDescent="0.4">
      <c r="A7" s="214" t="s">
        <v>29</v>
      </c>
      <c r="B7" s="215"/>
      <c r="C7" s="215"/>
      <c r="D7" s="215"/>
      <c r="E7" s="215" t="s">
        <v>42</v>
      </c>
      <c r="F7" s="65"/>
    </row>
    <row r="8" spans="1:8" ht="21" x14ac:dyDescent="0.4">
      <c r="A8" s="94" t="s">
        <v>30</v>
      </c>
      <c r="B8" s="94"/>
      <c r="C8" s="94"/>
      <c r="D8" s="94"/>
      <c r="E8" s="94">
        <v>0</v>
      </c>
      <c r="F8" s="65"/>
    </row>
    <row r="9" spans="1:8" ht="21" x14ac:dyDescent="0.4">
      <c r="A9" s="94" t="s">
        <v>31</v>
      </c>
      <c r="B9" s="94"/>
      <c r="C9" s="94"/>
      <c r="D9" s="94"/>
      <c r="E9" s="94">
        <v>0</v>
      </c>
      <c r="F9" s="65"/>
    </row>
    <row r="10" spans="1:8" ht="21" x14ac:dyDescent="0.4">
      <c r="A10" s="94" t="s">
        <v>32</v>
      </c>
      <c r="B10" s="94"/>
      <c r="C10" s="94"/>
      <c r="D10" s="94"/>
      <c r="E10" s="94">
        <v>0</v>
      </c>
      <c r="F10" s="65"/>
    </row>
    <row r="11" spans="1:8" ht="21" x14ac:dyDescent="0.4">
      <c r="A11" s="65"/>
      <c r="B11" s="65"/>
      <c r="C11" s="65"/>
      <c r="D11" s="65"/>
      <c r="E11" s="103">
        <f>SUM(E8:E10)</f>
        <v>0</v>
      </c>
      <c r="F11" s="65"/>
    </row>
    <row r="12" spans="1:8" ht="21" x14ac:dyDescent="0.4">
      <c r="A12" s="216" t="s">
        <v>54</v>
      </c>
      <c r="B12" s="215"/>
      <c r="C12" s="215"/>
      <c r="D12" s="215"/>
      <c r="E12" s="217"/>
      <c r="F12" s="65"/>
    </row>
    <row r="13" spans="1:8" ht="21" x14ac:dyDescent="0.4">
      <c r="A13" s="94" t="s">
        <v>33</v>
      </c>
      <c r="B13" s="94"/>
      <c r="C13" s="94"/>
      <c r="D13" s="94"/>
      <c r="E13" s="104">
        <v>0</v>
      </c>
      <c r="F13" s="65"/>
    </row>
    <row r="14" spans="1:8" ht="21" x14ac:dyDescent="0.4">
      <c r="A14" s="94" t="s">
        <v>91</v>
      </c>
      <c r="B14" s="94"/>
      <c r="C14" s="94"/>
      <c r="D14" s="94"/>
      <c r="E14" s="94">
        <v>0</v>
      </c>
      <c r="F14" s="65"/>
    </row>
    <row r="15" spans="1:8" ht="21" x14ac:dyDescent="0.4">
      <c r="A15" s="94" t="s">
        <v>45</v>
      </c>
      <c r="B15" s="94"/>
      <c r="C15" s="94"/>
      <c r="D15" s="94"/>
      <c r="E15" s="94">
        <v>0</v>
      </c>
      <c r="F15" s="65"/>
    </row>
    <row r="16" spans="1:8" ht="21" x14ac:dyDescent="0.4">
      <c r="A16" s="65"/>
      <c r="B16" s="65"/>
      <c r="C16" s="65"/>
      <c r="D16" s="65"/>
      <c r="E16" s="103">
        <f>SUM(E13:E15)</f>
        <v>0</v>
      </c>
      <c r="F16" s="65"/>
    </row>
    <row r="17" spans="1:6" ht="21" x14ac:dyDescent="0.4">
      <c r="A17" s="65"/>
      <c r="B17" s="65"/>
      <c r="C17" s="65"/>
      <c r="D17" s="65"/>
      <c r="E17" s="65"/>
      <c r="F17" s="65"/>
    </row>
    <row r="18" spans="1:6" ht="21" x14ac:dyDescent="0.4">
      <c r="A18" s="216" t="s">
        <v>55</v>
      </c>
      <c r="B18" s="215"/>
      <c r="C18" s="215"/>
      <c r="D18" s="215"/>
      <c r="E18" s="215"/>
      <c r="F18" s="65"/>
    </row>
    <row r="19" spans="1:6" ht="21" x14ac:dyDescent="0.4">
      <c r="A19" s="94" t="s">
        <v>34</v>
      </c>
      <c r="B19" s="94"/>
      <c r="C19" s="94"/>
      <c r="D19" s="94"/>
      <c r="E19" s="94">
        <v>0</v>
      </c>
      <c r="F19" s="65"/>
    </row>
    <row r="20" spans="1:6" ht="21" x14ac:dyDescent="0.4">
      <c r="A20" s="94" t="s">
        <v>90</v>
      </c>
      <c r="B20" s="94"/>
      <c r="C20" s="94"/>
      <c r="D20" s="94"/>
      <c r="E20" s="94">
        <v>0</v>
      </c>
      <c r="F20" s="65"/>
    </row>
    <row r="21" spans="1:6" ht="21" x14ac:dyDescent="0.4">
      <c r="A21" s="94" t="s">
        <v>45</v>
      </c>
      <c r="B21" s="94"/>
      <c r="C21" s="94"/>
      <c r="D21" s="94"/>
      <c r="E21" s="94">
        <v>0</v>
      </c>
      <c r="F21" s="65"/>
    </row>
    <row r="22" spans="1:6" ht="21" x14ac:dyDescent="0.4">
      <c r="A22" s="65"/>
      <c r="B22" s="65"/>
      <c r="C22" s="65"/>
      <c r="D22" s="65"/>
      <c r="E22" s="103">
        <f>SUM(E19:E21)</f>
        <v>0</v>
      </c>
      <c r="F22" s="65"/>
    </row>
    <row r="23" spans="1:6" ht="21" x14ac:dyDescent="0.4">
      <c r="A23" s="218" t="s">
        <v>361</v>
      </c>
      <c r="B23" s="219"/>
      <c r="C23" s="219"/>
      <c r="D23" s="219"/>
      <c r="E23" s="220">
        <f>E11+E16-E22</f>
        <v>0</v>
      </c>
      <c r="F23" s="65"/>
    </row>
    <row r="24" spans="1:6" x14ac:dyDescent="0.3">
      <c r="A24" s="66"/>
      <c r="B24" s="66"/>
      <c r="C24" s="66"/>
      <c r="D24" s="66"/>
      <c r="E24" s="66"/>
      <c r="F24" s="66"/>
    </row>
    <row r="25" spans="1:6" x14ac:dyDescent="0.3">
      <c r="A25" s="14"/>
      <c r="B25" s="14"/>
      <c r="C25" s="14"/>
      <c r="D25" s="14"/>
      <c r="E25" s="14"/>
      <c r="F25" s="14"/>
    </row>
    <row r="26" spans="1:6" x14ac:dyDescent="0.3">
      <c r="A26" s="14"/>
      <c r="B26" s="14"/>
      <c r="C26" s="14"/>
      <c r="D26" s="14"/>
      <c r="E26" s="14"/>
      <c r="F26" s="14"/>
    </row>
    <row r="27" spans="1:6" x14ac:dyDescent="0.3">
      <c r="A27" s="14"/>
      <c r="B27" s="14"/>
      <c r="C27" s="14"/>
      <c r="D27" s="14"/>
      <c r="E27" s="14"/>
      <c r="F27" s="14"/>
    </row>
    <row r="28" spans="1:6" x14ac:dyDescent="0.3">
      <c r="A28" s="14"/>
      <c r="B28" s="14"/>
      <c r="C28" s="14"/>
      <c r="D28" s="14"/>
      <c r="E28" s="14"/>
      <c r="F28" s="14"/>
    </row>
    <row r="29" spans="1:6" x14ac:dyDescent="0.3">
      <c r="A29" s="14"/>
      <c r="B29" s="14"/>
      <c r="C29" s="14"/>
      <c r="D29" s="14"/>
      <c r="E29" s="14"/>
      <c r="F29" s="14"/>
    </row>
    <row r="30" spans="1:6" x14ac:dyDescent="0.3">
      <c r="A30" s="14"/>
      <c r="B30" s="14"/>
      <c r="C30" s="14"/>
      <c r="D30" s="14"/>
      <c r="E30" s="14"/>
      <c r="F30" s="14"/>
    </row>
    <row r="31" spans="1:6" x14ac:dyDescent="0.3">
      <c r="A31" s="14"/>
      <c r="B31" s="14"/>
      <c r="C31" s="14"/>
      <c r="D31" s="14"/>
      <c r="E31" s="14"/>
      <c r="F31" s="14"/>
    </row>
    <row r="32" spans="1:6" x14ac:dyDescent="0.3">
      <c r="A32" s="14"/>
      <c r="B32" s="14"/>
      <c r="C32" s="14"/>
      <c r="D32" s="14"/>
      <c r="E32" s="14"/>
      <c r="F32" s="14"/>
    </row>
    <row r="33" spans="1:6" x14ac:dyDescent="0.3">
      <c r="A33" s="14"/>
      <c r="B33" s="14"/>
      <c r="C33" s="14"/>
      <c r="D33" s="14"/>
      <c r="E33" s="14"/>
      <c r="F33" s="14"/>
    </row>
    <row r="34" spans="1:6" x14ac:dyDescent="0.3">
      <c r="A34" s="14"/>
      <c r="B34" s="14"/>
      <c r="C34" s="14"/>
      <c r="D34" s="14"/>
      <c r="E34" s="14"/>
      <c r="F34" s="14"/>
    </row>
    <row r="35" spans="1:6" x14ac:dyDescent="0.3">
      <c r="A35" s="14"/>
      <c r="B35" s="14"/>
      <c r="C35" s="14"/>
      <c r="D35" s="14"/>
      <c r="E35" s="14"/>
      <c r="F35" s="14"/>
    </row>
    <row r="36" spans="1:6" x14ac:dyDescent="0.3">
      <c r="A36" s="14"/>
      <c r="B36" s="14"/>
      <c r="C36" s="14"/>
      <c r="D36" s="14"/>
      <c r="E36" s="14"/>
      <c r="F36" s="14"/>
    </row>
    <row r="37" spans="1:6" x14ac:dyDescent="0.3">
      <c r="A37" s="14"/>
      <c r="B37" s="14"/>
      <c r="C37" s="14"/>
      <c r="D37" s="14"/>
      <c r="E37" s="14"/>
      <c r="F37" s="14"/>
    </row>
    <row r="38" spans="1:6" x14ac:dyDescent="0.3">
      <c r="A38" s="14"/>
      <c r="B38" s="14"/>
      <c r="C38" s="14"/>
      <c r="D38" s="14"/>
      <c r="E38" s="14"/>
      <c r="F38" s="14"/>
    </row>
    <row r="39" spans="1:6" x14ac:dyDescent="0.3">
      <c r="A39" s="14"/>
      <c r="B39" s="14"/>
      <c r="C39" s="14"/>
      <c r="D39" s="14"/>
      <c r="E39" s="14"/>
      <c r="F39" s="14"/>
    </row>
    <row r="40" spans="1:6" x14ac:dyDescent="0.3">
      <c r="A40" s="14"/>
      <c r="B40" s="14"/>
      <c r="C40" s="14"/>
      <c r="D40" s="14"/>
      <c r="E40" s="14"/>
      <c r="F40" s="14"/>
    </row>
    <row r="41" spans="1:6" x14ac:dyDescent="0.3">
      <c r="A41" s="14"/>
      <c r="B41" s="14"/>
      <c r="C41" s="14"/>
      <c r="D41" s="14"/>
      <c r="E41" s="14"/>
      <c r="F41" s="14"/>
    </row>
    <row r="42" spans="1:6" x14ac:dyDescent="0.3">
      <c r="A42" s="14"/>
      <c r="B42" s="14"/>
      <c r="C42" s="14"/>
      <c r="D42" s="14"/>
      <c r="E42" s="14"/>
      <c r="F42" s="14"/>
    </row>
    <row r="43" spans="1:6" x14ac:dyDescent="0.3">
      <c r="A43" s="14"/>
      <c r="B43" s="14"/>
      <c r="C43" s="14"/>
      <c r="D43" s="14"/>
      <c r="E43" s="14"/>
      <c r="F43" s="14"/>
    </row>
    <row r="44" spans="1:6" x14ac:dyDescent="0.3">
      <c r="A44" s="14"/>
      <c r="B44" s="14"/>
      <c r="C44" s="14"/>
      <c r="D44" s="14"/>
      <c r="E44" s="14"/>
      <c r="F44" s="14"/>
    </row>
    <row r="45" spans="1:6" x14ac:dyDescent="0.3">
      <c r="A45" s="14"/>
      <c r="B45" s="14"/>
      <c r="C45" s="14"/>
      <c r="D45" s="14"/>
      <c r="E45" s="14"/>
      <c r="F45" s="14"/>
    </row>
    <row r="46" spans="1:6" x14ac:dyDescent="0.3">
      <c r="A46" s="14"/>
      <c r="B46" s="14"/>
      <c r="C46" s="14"/>
      <c r="D46" s="14"/>
      <c r="E46" s="14"/>
      <c r="F46" s="14"/>
    </row>
    <row r="47" spans="1:6" x14ac:dyDescent="0.3">
      <c r="A47" s="14"/>
      <c r="B47" s="14"/>
      <c r="C47" s="14"/>
      <c r="D47" s="14"/>
      <c r="E47" s="14"/>
      <c r="F47" s="14"/>
    </row>
    <row r="48" spans="1:6" x14ac:dyDescent="0.3">
      <c r="A48" s="14"/>
      <c r="B48" s="14"/>
      <c r="C48" s="14"/>
      <c r="D48" s="14"/>
      <c r="E48" s="14"/>
      <c r="F48" s="14"/>
    </row>
    <row r="49" spans="1:6" x14ac:dyDescent="0.3">
      <c r="A49" s="14"/>
      <c r="B49" s="14"/>
      <c r="C49" s="14"/>
      <c r="D49" s="14"/>
      <c r="E49" s="14"/>
      <c r="F49" s="14"/>
    </row>
    <row r="50" spans="1:6" x14ac:dyDescent="0.3">
      <c r="A50" s="14"/>
      <c r="B50" s="14"/>
      <c r="C50" s="14"/>
      <c r="D50" s="14"/>
      <c r="E50" s="14"/>
      <c r="F50" s="14"/>
    </row>
    <row r="51" spans="1:6" x14ac:dyDescent="0.3">
      <c r="A51" s="14"/>
      <c r="B51" s="14"/>
      <c r="C51" s="14"/>
      <c r="D51" s="14"/>
      <c r="E51" s="14"/>
      <c r="F51" s="14"/>
    </row>
    <row r="52" spans="1:6" x14ac:dyDescent="0.3">
      <c r="A52" s="14"/>
      <c r="B52" s="14"/>
      <c r="C52" s="14"/>
      <c r="D52" s="14"/>
      <c r="E52" s="14"/>
      <c r="F52" s="14"/>
    </row>
    <row r="53" spans="1:6" x14ac:dyDescent="0.3">
      <c r="A53" s="14"/>
      <c r="B53" s="14"/>
      <c r="C53" s="14"/>
      <c r="D53" s="14"/>
      <c r="E53" s="14"/>
      <c r="F53" s="14"/>
    </row>
    <row r="54" spans="1:6" x14ac:dyDescent="0.3">
      <c r="A54" s="14"/>
      <c r="B54" s="14"/>
      <c r="C54" s="14"/>
      <c r="D54" s="14"/>
      <c r="E54" s="14"/>
      <c r="F54" s="14"/>
    </row>
    <row r="55" spans="1:6" x14ac:dyDescent="0.3">
      <c r="A55" s="14"/>
      <c r="B55" s="14"/>
      <c r="C55" s="14"/>
      <c r="D55" s="14"/>
      <c r="E55" s="14"/>
      <c r="F55" s="14"/>
    </row>
    <row r="56" spans="1:6" x14ac:dyDescent="0.3">
      <c r="A56" s="14"/>
      <c r="B56" s="14"/>
      <c r="C56" s="14"/>
      <c r="D56" s="14"/>
    </row>
    <row r="57" spans="1:6" x14ac:dyDescent="0.3">
      <c r="A57" s="14"/>
      <c r="B57" s="14"/>
      <c r="C57" s="14"/>
      <c r="D57" s="14"/>
    </row>
    <row r="58" spans="1:6" x14ac:dyDescent="0.3">
      <c r="A58" s="14"/>
      <c r="B58" s="14"/>
      <c r="C58" s="14"/>
      <c r="D58" s="14"/>
    </row>
    <row r="59" spans="1:6" x14ac:dyDescent="0.3">
      <c r="A59" s="14"/>
      <c r="B59" s="14"/>
      <c r="C59" s="14"/>
      <c r="D59" s="14"/>
    </row>
    <row r="60" spans="1:6" x14ac:dyDescent="0.3">
      <c r="A60" s="14"/>
      <c r="B60" s="14"/>
      <c r="C60" s="14"/>
      <c r="D60" s="14"/>
    </row>
    <row r="61" spans="1:6" x14ac:dyDescent="0.3">
      <c r="A61" s="14"/>
      <c r="B61" s="14"/>
      <c r="C61" s="14"/>
      <c r="D61" s="14"/>
    </row>
    <row r="62" spans="1:6" x14ac:dyDescent="0.3">
      <c r="A62" s="14"/>
      <c r="B62" s="14"/>
      <c r="C62" s="14"/>
      <c r="D62" s="14"/>
    </row>
    <row r="63" spans="1:6" x14ac:dyDescent="0.3">
      <c r="A63" s="14"/>
      <c r="B63" s="14"/>
      <c r="C63" s="14"/>
      <c r="D63" s="14"/>
    </row>
    <row r="64" spans="1:6" x14ac:dyDescent="0.3">
      <c r="A64" s="14"/>
      <c r="B64" s="14"/>
      <c r="C64" s="14"/>
      <c r="D64" s="14"/>
    </row>
    <row r="65" spans="1:4" x14ac:dyDescent="0.3">
      <c r="A65" s="14"/>
      <c r="B65" s="14"/>
      <c r="C65" s="14"/>
      <c r="D65" s="14"/>
    </row>
    <row r="66" spans="1:4" x14ac:dyDescent="0.3">
      <c r="A66" s="14"/>
      <c r="B66" s="14"/>
      <c r="C66" s="14"/>
      <c r="D66" s="14"/>
    </row>
    <row r="67" spans="1:4" x14ac:dyDescent="0.3">
      <c r="A67" s="14"/>
      <c r="B67" s="14"/>
      <c r="C67" s="14"/>
      <c r="D67" s="14"/>
    </row>
    <row r="68" spans="1:4" x14ac:dyDescent="0.3">
      <c r="A68" s="14"/>
      <c r="B68" s="14"/>
      <c r="C68" s="14"/>
      <c r="D68" s="14"/>
    </row>
    <row r="69" spans="1:4" x14ac:dyDescent="0.3">
      <c r="A69" s="14"/>
      <c r="B69" s="14"/>
      <c r="C69" s="14"/>
      <c r="D69" s="14"/>
    </row>
    <row r="70" spans="1:4" x14ac:dyDescent="0.3">
      <c r="A70" s="14"/>
      <c r="B70" s="14"/>
      <c r="C70" s="14"/>
      <c r="D70" s="14"/>
    </row>
    <row r="71" spans="1:4" x14ac:dyDescent="0.3">
      <c r="A71" s="14"/>
      <c r="B71" s="14"/>
      <c r="C71" s="14"/>
      <c r="D71" s="14"/>
    </row>
    <row r="72" spans="1:4" x14ac:dyDescent="0.3">
      <c r="A72" s="14"/>
      <c r="B72" s="14"/>
      <c r="C72" s="14"/>
      <c r="D72" s="14"/>
    </row>
    <row r="73" spans="1:4" x14ac:dyDescent="0.3">
      <c r="A73" s="14"/>
      <c r="B73" s="14"/>
      <c r="C73" s="14"/>
      <c r="D73" s="14"/>
    </row>
    <row r="74" spans="1:4" x14ac:dyDescent="0.3">
      <c r="A74" s="14"/>
      <c r="B74" s="14"/>
      <c r="C74" s="14"/>
      <c r="D74" s="14"/>
    </row>
    <row r="75" spans="1:4" x14ac:dyDescent="0.3">
      <c r="A75" s="14"/>
      <c r="B75" s="14"/>
      <c r="C75" s="14"/>
      <c r="D75" s="14"/>
    </row>
    <row r="76" spans="1:4" x14ac:dyDescent="0.3">
      <c r="A76" s="14"/>
      <c r="B76" s="14"/>
      <c r="C76" s="14"/>
      <c r="D76" s="14"/>
    </row>
    <row r="77" spans="1:4" x14ac:dyDescent="0.3">
      <c r="A77" s="14"/>
      <c r="B77" s="14"/>
      <c r="C77" s="14"/>
      <c r="D77" s="14"/>
    </row>
    <row r="78" spans="1:4" x14ac:dyDescent="0.3">
      <c r="A78" s="14"/>
      <c r="B78" s="14"/>
      <c r="C78" s="14"/>
      <c r="D78" s="14"/>
    </row>
    <row r="79" spans="1:4" x14ac:dyDescent="0.3">
      <c r="A79" s="14"/>
      <c r="B79" s="14"/>
      <c r="C79" s="14"/>
      <c r="D79" s="14"/>
    </row>
    <row r="80" spans="1:4" x14ac:dyDescent="0.3">
      <c r="A80" s="14"/>
      <c r="B80" s="14"/>
      <c r="C80" s="14"/>
      <c r="D80" s="14"/>
    </row>
    <row r="81" spans="1:4" x14ac:dyDescent="0.3">
      <c r="A81" s="14"/>
      <c r="B81" s="14"/>
      <c r="C81" s="14"/>
      <c r="D81" s="14"/>
    </row>
    <row r="82" spans="1:4" x14ac:dyDescent="0.3">
      <c r="A82" s="14"/>
      <c r="B82" s="14"/>
      <c r="C82" s="14"/>
      <c r="D82" s="14"/>
    </row>
    <row r="83" spans="1:4" x14ac:dyDescent="0.3">
      <c r="A83" s="14"/>
      <c r="B83" s="14"/>
      <c r="C83" s="14"/>
      <c r="D83" s="14"/>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4.4" x14ac:dyDescent="0.3"/>
  <cols>
    <col min="1" max="1" width="69" customWidth="1"/>
    <col min="2" max="2" width="13" bestFit="1" customWidth="1"/>
    <col min="4" max="4" width="22.5546875" bestFit="1" customWidth="1"/>
  </cols>
  <sheetData>
    <row r="1" spans="1:10" ht="25.2" x14ac:dyDescent="0.6">
      <c r="A1" s="221" t="s">
        <v>71</v>
      </c>
      <c r="B1" s="63"/>
      <c r="C1" s="63"/>
      <c r="D1" s="63"/>
      <c r="E1" s="63"/>
      <c r="F1" s="63"/>
      <c r="G1" s="63"/>
      <c r="I1" s="45"/>
    </row>
    <row r="2" spans="1:10" ht="25.2" x14ac:dyDescent="0.6">
      <c r="A2" s="222" t="str">
        <f>'1a.Budget Grant Calculation'!A2:G2</f>
        <v>PPP School Budget 2021/22</v>
      </c>
      <c r="B2" s="60"/>
      <c r="C2" s="60"/>
      <c r="D2" s="60"/>
      <c r="E2" s="60"/>
      <c r="F2" s="60"/>
      <c r="G2" s="60"/>
      <c r="I2" s="47"/>
      <c r="J2" s="47"/>
    </row>
    <row r="3" spans="1:10" ht="25.2" x14ac:dyDescent="0.6">
      <c r="A3" s="60"/>
      <c r="B3" s="60"/>
      <c r="C3" s="60"/>
      <c r="D3" s="60"/>
      <c r="E3" s="60"/>
      <c r="F3" s="60"/>
      <c r="G3" s="60"/>
      <c r="I3" s="47"/>
      <c r="J3" s="47"/>
    </row>
    <row r="4" spans="1:10" ht="22.8" x14ac:dyDescent="0.4">
      <c r="A4" s="223" t="str">
        <f>'1a.Budget Grant Calculation'!B3</f>
        <v>Voluntary Secondary School</v>
      </c>
      <c r="C4" s="61"/>
      <c r="D4" s="61"/>
      <c r="E4" s="61"/>
      <c r="F4" s="61"/>
      <c r="G4" s="62"/>
    </row>
    <row r="5" spans="1:10" ht="22.8" x14ac:dyDescent="0.4">
      <c r="A5" s="223" t="str">
        <f>'1a.Budget Grant Calculation'!B4</f>
        <v>12345Q</v>
      </c>
      <c r="C5" s="61"/>
      <c r="D5" s="61"/>
      <c r="E5" s="61"/>
      <c r="F5" s="61"/>
      <c r="G5" s="62"/>
    </row>
    <row r="6" spans="1:10" ht="21" x14ac:dyDescent="0.4">
      <c r="A6" s="20"/>
      <c r="B6" s="10"/>
      <c r="C6" s="10"/>
      <c r="D6" s="10"/>
      <c r="E6" s="10"/>
      <c r="F6" s="10"/>
    </row>
    <row r="7" spans="1:10" ht="21" x14ac:dyDescent="0.4">
      <c r="A7" s="94" t="s">
        <v>362</v>
      </c>
      <c r="B7" s="102">
        <f>'3. Opening Bank  Position'!E23</f>
        <v>0</v>
      </c>
      <c r="C7" s="10"/>
      <c r="E7" s="10"/>
      <c r="F7" s="10"/>
    </row>
    <row r="8" spans="1:10" ht="21" x14ac:dyDescent="0.4">
      <c r="A8" s="94"/>
      <c r="B8" s="101"/>
      <c r="C8" s="10"/>
      <c r="E8" s="10"/>
      <c r="F8" s="10"/>
    </row>
    <row r="9" spans="1:10" ht="21" x14ac:dyDescent="0.4">
      <c r="A9" s="94" t="s">
        <v>35</v>
      </c>
      <c r="B9" s="101">
        <f>'2. Income &amp; Expenditure Budget'!G89</f>
        <v>333923.3</v>
      </c>
      <c r="C9" s="10"/>
      <c r="E9" s="10"/>
      <c r="F9" s="10"/>
    </row>
    <row r="10" spans="1:10" ht="21" x14ac:dyDescent="0.4">
      <c r="A10" s="94"/>
      <c r="B10" s="101"/>
      <c r="C10" s="10"/>
      <c r="E10" s="10"/>
      <c r="F10" s="10"/>
    </row>
    <row r="11" spans="1:10" ht="21" x14ac:dyDescent="0.4">
      <c r="A11" s="94" t="s">
        <v>36</v>
      </c>
      <c r="B11" s="101">
        <f>'2. Income &amp; Expenditure Budget'!G222</f>
        <v>86267.790000000008</v>
      </c>
      <c r="C11" s="10"/>
      <c r="E11" s="10"/>
      <c r="F11" s="10"/>
    </row>
    <row r="12" spans="1:10" ht="21.6" thickBot="1" x14ac:dyDescent="0.45">
      <c r="A12" s="20"/>
      <c r="B12" s="100"/>
      <c r="C12" s="10"/>
      <c r="E12" s="10"/>
      <c r="F12" s="10"/>
    </row>
    <row r="13" spans="1:10" ht="21.6" thickBot="1" x14ac:dyDescent="0.45">
      <c r="A13" s="264" t="s">
        <v>363</v>
      </c>
      <c r="B13" s="265">
        <f>B7+B9-B11</f>
        <v>247655.50999999998</v>
      </c>
      <c r="C13" s="10"/>
      <c r="E13" s="10"/>
      <c r="F13" s="10"/>
    </row>
    <row r="14" spans="1:10" ht="21" x14ac:dyDescent="0.4">
      <c r="A14" s="20"/>
      <c r="B14" s="10"/>
      <c r="C14" s="10"/>
      <c r="D14" s="11"/>
      <c r="E14" s="10"/>
      <c r="F14" s="10"/>
    </row>
    <row r="15" spans="1:10" ht="21" x14ac:dyDescent="0.4">
      <c r="A15" s="20"/>
      <c r="B15" s="10"/>
      <c r="C15" s="10"/>
      <c r="D15" s="11"/>
      <c r="E15" s="10"/>
      <c r="F15" s="10"/>
    </row>
    <row r="16" spans="1:10" ht="21" x14ac:dyDescent="0.4">
      <c r="A16" s="20"/>
      <c r="B16" s="10"/>
      <c r="C16" s="10"/>
      <c r="D16" s="11"/>
      <c r="E16" s="10"/>
      <c r="F16" s="10"/>
    </row>
    <row r="17" spans="1:6" ht="21" x14ac:dyDescent="0.4">
      <c r="A17" s="10"/>
      <c r="B17" s="10"/>
      <c r="C17" s="10"/>
      <c r="D17" s="10"/>
      <c r="E17" s="10"/>
      <c r="F17" s="10"/>
    </row>
    <row r="18" spans="1:6" ht="21" x14ac:dyDescent="0.4">
      <c r="A18" s="10"/>
      <c r="B18" s="10"/>
      <c r="C18" s="10"/>
      <c r="D18" s="10"/>
      <c r="E18" s="10"/>
      <c r="F18" s="10"/>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workbookViewId="0">
      <selection activeCell="C1" sqref="C1:AS1048576"/>
    </sheetView>
  </sheetViews>
  <sheetFormatPr defaultRowHeight="14.4" x14ac:dyDescent="0.3"/>
  <cols>
    <col min="1" max="1" width="61.88671875" customWidth="1"/>
    <col min="2" max="2" width="29" customWidth="1"/>
  </cols>
  <sheetData>
    <row r="1" spans="1:2" ht="21" x14ac:dyDescent="0.4">
      <c r="A1" s="386" t="s">
        <v>72</v>
      </c>
      <c r="B1" s="386"/>
    </row>
    <row r="2" spans="1:2" ht="18" x14ac:dyDescent="0.35">
      <c r="A2" s="387" t="str">
        <f>'1a.Budget Grant Calculation'!A2:G2</f>
        <v>PPP School Budget 2021/22</v>
      </c>
      <c r="B2" s="387"/>
    </row>
    <row r="3" spans="1:2" ht="18" x14ac:dyDescent="0.35">
      <c r="A3" s="99"/>
      <c r="B3" s="99"/>
    </row>
    <row r="4" spans="1:2" ht="18" x14ac:dyDescent="0.35">
      <c r="A4" s="224" t="str">
        <f>'1a.Budget Grant Calculation'!B3</f>
        <v>Voluntary Secondary School</v>
      </c>
    </row>
    <row r="5" spans="1:2" ht="18" x14ac:dyDescent="0.35">
      <c r="A5" s="224" t="str">
        <f>'1a.Budget Grant Calculation'!B4</f>
        <v>12345Q</v>
      </c>
    </row>
    <row r="6" spans="1:2" ht="20.399999999999999" x14ac:dyDescent="0.35">
      <c r="A6" s="43"/>
    </row>
    <row r="7" spans="1:2" ht="18" x14ac:dyDescent="0.35">
      <c r="A7" s="225" t="s">
        <v>162</v>
      </c>
      <c r="B7" s="226" t="s">
        <v>47</v>
      </c>
    </row>
    <row r="8" spans="1:2" ht="30" customHeight="1" x14ac:dyDescent="0.35">
      <c r="A8" s="225" t="s">
        <v>46</v>
      </c>
      <c r="B8" s="105"/>
    </row>
    <row r="9" spans="1:2" ht="17.100000000000001" customHeight="1" x14ac:dyDescent="0.3">
      <c r="A9" s="106"/>
      <c r="B9" s="106"/>
    </row>
    <row r="10" spans="1:2" ht="17.100000000000001" customHeight="1" x14ac:dyDescent="0.3">
      <c r="A10" s="106"/>
      <c r="B10" s="105"/>
    </row>
    <row r="11" spans="1:2" ht="17.100000000000001" customHeight="1" x14ac:dyDescent="0.3">
      <c r="A11" s="110" t="s">
        <v>59</v>
      </c>
      <c r="B11" s="111">
        <v>0</v>
      </c>
    </row>
    <row r="12" spans="1:2" ht="17.100000000000001" customHeight="1" x14ac:dyDescent="0.3">
      <c r="A12" s="112"/>
      <c r="B12" s="111"/>
    </row>
    <row r="13" spans="1:2" ht="17.100000000000001" customHeight="1" x14ac:dyDescent="0.3">
      <c r="A13" s="113" t="s">
        <v>95</v>
      </c>
      <c r="B13" s="111">
        <v>0</v>
      </c>
    </row>
    <row r="14" spans="1:2" ht="17.100000000000001" customHeight="1" x14ac:dyDescent="0.3">
      <c r="A14" s="112"/>
      <c r="B14" s="111" t="s">
        <v>41</v>
      </c>
    </row>
    <row r="15" spans="1:2" ht="17.100000000000001" customHeight="1" x14ac:dyDescent="0.3">
      <c r="A15" s="113" t="s">
        <v>96</v>
      </c>
      <c r="B15" s="111">
        <v>0</v>
      </c>
    </row>
    <row r="16" spans="1:2" ht="17.100000000000001" customHeight="1" x14ac:dyDescent="0.3">
      <c r="A16" s="114"/>
      <c r="B16" s="111"/>
    </row>
    <row r="17" spans="1:2" ht="17.100000000000001" customHeight="1" x14ac:dyDescent="0.35">
      <c r="A17" s="225" t="s">
        <v>99</v>
      </c>
      <c r="B17" s="227">
        <f>SUM(B11:B16)</f>
        <v>0</v>
      </c>
    </row>
    <row r="18" spans="1:2" ht="17.100000000000001" customHeight="1" x14ac:dyDescent="0.3">
      <c r="A18" s="107"/>
      <c r="B18" s="108"/>
    </row>
    <row r="19" spans="1:2" ht="17.100000000000001" customHeight="1" x14ac:dyDescent="0.3">
      <c r="A19" s="106"/>
      <c r="B19" s="105"/>
    </row>
    <row r="20" spans="1:2" ht="30" customHeight="1" x14ac:dyDescent="0.35">
      <c r="A20" s="228" t="s">
        <v>48</v>
      </c>
      <c r="B20" s="229"/>
    </row>
    <row r="21" spans="1:2" ht="17.100000000000001" customHeight="1" x14ac:dyDescent="0.3">
      <c r="A21" s="109"/>
      <c r="B21" s="105"/>
    </row>
    <row r="22" spans="1:2" ht="17.100000000000001" customHeight="1" x14ac:dyDescent="0.3">
      <c r="A22" s="115" t="s">
        <v>77</v>
      </c>
      <c r="B22" s="116">
        <v>0</v>
      </c>
    </row>
    <row r="23" spans="1:2" ht="17.100000000000001" customHeight="1" x14ac:dyDescent="0.3">
      <c r="A23" s="115" t="s">
        <v>41</v>
      </c>
      <c r="B23" s="111"/>
    </row>
    <row r="24" spans="1:2" ht="17.100000000000001" customHeight="1" x14ac:dyDescent="0.3">
      <c r="A24" s="115" t="s">
        <v>63</v>
      </c>
      <c r="B24" s="116">
        <v>0</v>
      </c>
    </row>
    <row r="25" spans="1:2" ht="17.100000000000001" customHeight="1" x14ac:dyDescent="0.3">
      <c r="A25" s="117"/>
      <c r="B25" s="111"/>
    </row>
    <row r="26" spans="1:2" ht="17.100000000000001" customHeight="1" x14ac:dyDescent="0.3">
      <c r="A26" s="115" t="s">
        <v>60</v>
      </c>
      <c r="B26" s="116">
        <v>0</v>
      </c>
    </row>
    <row r="27" spans="1:2" ht="17.100000000000001" customHeight="1" x14ac:dyDescent="0.3">
      <c r="A27" s="117"/>
      <c r="B27" s="111"/>
    </row>
    <row r="28" spans="1:2" ht="17.100000000000001" customHeight="1" x14ac:dyDescent="0.3">
      <c r="A28" s="115" t="s">
        <v>64</v>
      </c>
      <c r="B28" s="116">
        <v>0</v>
      </c>
    </row>
    <row r="29" spans="1:2" ht="17.100000000000001" customHeight="1" x14ac:dyDescent="0.3">
      <c r="A29" s="117"/>
      <c r="B29" s="111"/>
    </row>
    <row r="30" spans="1:2" ht="17.100000000000001" customHeight="1" x14ac:dyDescent="0.3">
      <c r="A30" s="115" t="s">
        <v>49</v>
      </c>
      <c r="B30" s="116">
        <v>0</v>
      </c>
    </row>
    <row r="31" spans="1:2" ht="17.100000000000001" customHeight="1" x14ac:dyDescent="0.3">
      <c r="A31" s="117"/>
      <c r="B31" s="111"/>
    </row>
    <row r="32" spans="1:2" ht="17.100000000000001" customHeight="1" x14ac:dyDescent="0.3">
      <c r="A32" s="115" t="s">
        <v>45</v>
      </c>
      <c r="B32" s="116">
        <v>0</v>
      </c>
    </row>
    <row r="33" spans="1:2" ht="17.100000000000001" customHeight="1" x14ac:dyDescent="0.3">
      <c r="A33" s="107"/>
      <c r="B33" s="105"/>
    </row>
    <row r="34" spans="1:2" ht="17.100000000000001" customHeight="1" x14ac:dyDescent="0.35">
      <c r="A34" s="225" t="s">
        <v>98</v>
      </c>
      <c r="B34" s="230">
        <f>SUM(B22:B33)</f>
        <v>0</v>
      </c>
    </row>
    <row r="35" spans="1:2" ht="17.100000000000001" customHeight="1" thickBot="1" x14ac:dyDescent="0.35">
      <c r="A35" s="231"/>
      <c r="B35" s="229"/>
    </row>
    <row r="36" spans="1:2" ht="17.100000000000001" customHeight="1" thickBot="1" x14ac:dyDescent="0.4">
      <c r="A36" s="224" t="s">
        <v>97</v>
      </c>
      <c r="B36" s="232">
        <f>B34-B17</f>
        <v>0</v>
      </c>
    </row>
    <row r="37" spans="1:2" ht="21" x14ac:dyDescent="0.4">
      <c r="A37" s="59"/>
      <c r="B37" s="68"/>
    </row>
    <row r="38" spans="1:2" ht="21" x14ac:dyDescent="0.4">
      <c r="A38" s="59"/>
      <c r="B38" s="68"/>
    </row>
    <row r="39" spans="1:2" ht="21" x14ac:dyDescent="0.4">
      <c r="A39" s="59"/>
      <c r="B39" s="68"/>
    </row>
    <row r="40" spans="1:2" ht="21" x14ac:dyDescent="0.4">
      <c r="A40" s="59"/>
      <c r="B40" s="68"/>
    </row>
    <row r="41" spans="1:2" ht="21" x14ac:dyDescent="0.4">
      <c r="A41" s="59"/>
      <c r="B41" s="68"/>
    </row>
    <row r="42" spans="1:2" ht="21" x14ac:dyDescent="0.4">
      <c r="A42" s="59"/>
      <c r="B42" s="68"/>
    </row>
    <row r="43" spans="1:2" ht="21" x14ac:dyDescent="0.4">
      <c r="A43" s="59"/>
      <c r="B43" s="68"/>
    </row>
    <row r="44" spans="1:2" ht="21" x14ac:dyDescent="0.4">
      <c r="A44" s="59"/>
      <c r="B44" s="68"/>
    </row>
    <row r="45" spans="1:2" ht="21" x14ac:dyDescent="0.4">
      <c r="A45" s="59"/>
      <c r="B45" s="68"/>
    </row>
    <row r="46" spans="1:2" x14ac:dyDescent="0.3">
      <c r="B46" s="12"/>
    </row>
    <row r="47" spans="1:2" x14ac:dyDescent="0.3">
      <c r="B47" s="12"/>
    </row>
    <row r="48" spans="1:2" x14ac:dyDescent="0.3">
      <c r="B48" s="12"/>
    </row>
    <row r="49" spans="2:2" x14ac:dyDescent="0.3">
      <c r="B49" s="12"/>
    </row>
    <row r="50" spans="2:2" x14ac:dyDescent="0.3">
      <c r="B50" s="12"/>
    </row>
    <row r="51" spans="2:2" x14ac:dyDescent="0.3">
      <c r="B51" s="12"/>
    </row>
    <row r="52" spans="2:2" x14ac:dyDescent="0.3">
      <c r="B52" s="12"/>
    </row>
    <row r="53" spans="2:2" x14ac:dyDescent="0.3">
      <c r="B53" s="12"/>
    </row>
    <row r="54" spans="2:2" x14ac:dyDescent="0.3">
      <c r="B54" s="12"/>
    </row>
    <row r="55" spans="2:2" x14ac:dyDescent="0.3">
      <c r="B55" s="12"/>
    </row>
    <row r="56" spans="2:2" x14ac:dyDescent="0.3">
      <c r="B56" s="12"/>
    </row>
    <row r="57" spans="2:2" x14ac:dyDescent="0.3">
      <c r="B57" s="12"/>
    </row>
    <row r="58" spans="2:2" x14ac:dyDescent="0.3">
      <c r="B58" s="12"/>
    </row>
    <row r="59" spans="2:2" x14ac:dyDescent="0.3">
      <c r="B59" s="12"/>
    </row>
    <row r="60" spans="2:2" x14ac:dyDescent="0.3">
      <c r="B60" s="12"/>
    </row>
    <row r="61" spans="2:2" x14ac:dyDescent="0.3">
      <c r="B61" s="12"/>
    </row>
  </sheetData>
  <mergeCells count="2">
    <mergeCell ref="A1:B1"/>
    <mergeCell ref="A2:B2"/>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8"/>
  <sheetViews>
    <sheetView topLeftCell="A118" workbookViewId="0">
      <selection activeCell="C184" sqref="C184"/>
    </sheetView>
  </sheetViews>
  <sheetFormatPr defaultRowHeight="14.4" x14ac:dyDescent="0.3"/>
  <cols>
    <col min="2" max="2" width="34.109375" customWidth="1"/>
    <col min="3" max="3" width="16.88671875" customWidth="1"/>
    <col min="5" max="5" width="7.33203125" customWidth="1"/>
    <col min="6" max="6" width="12.33203125" customWidth="1"/>
    <col min="7" max="18" width="9.5546875" customWidth="1"/>
  </cols>
  <sheetData>
    <row r="1" spans="1:18" ht="18" x14ac:dyDescent="0.35">
      <c r="A1" s="388" t="str">
        <f>'1a.Budget Grant Calculation'!B3</f>
        <v>Voluntary Secondary School</v>
      </c>
      <c r="B1" s="388"/>
      <c r="C1" s="388"/>
      <c r="D1" s="388"/>
      <c r="E1" s="388"/>
      <c r="F1" s="388"/>
      <c r="G1" s="388"/>
      <c r="H1" s="388"/>
      <c r="I1" s="388"/>
      <c r="J1" s="388"/>
      <c r="K1" s="388"/>
      <c r="L1" s="388"/>
      <c r="M1" s="388"/>
      <c r="N1" s="388"/>
      <c r="O1" s="388"/>
      <c r="P1" s="388"/>
      <c r="Q1" s="388"/>
      <c r="R1" s="388"/>
    </row>
    <row r="2" spans="1:18" ht="18" x14ac:dyDescent="0.35">
      <c r="A2" s="96" t="str">
        <f>'1a.Budget Grant Calculation'!A2</f>
        <v>PPP School Budget 2021/22</v>
      </c>
    </row>
    <row r="3" spans="1:18" ht="18" x14ac:dyDescent="0.35">
      <c r="A3" s="96" t="s">
        <v>149</v>
      </c>
    </row>
    <row r="4" spans="1:18" ht="15" thickBot="1" x14ac:dyDescent="0.35">
      <c r="A4" s="85"/>
      <c r="B4" s="86"/>
      <c r="C4" s="85"/>
      <c r="D4" s="4"/>
      <c r="F4" s="42"/>
    </row>
    <row r="5" spans="1:18" s="49" customFormat="1" ht="18.600000000000001" thickBot="1" x14ac:dyDescent="0.4">
      <c r="A5" s="267"/>
      <c r="B5" s="194" t="s">
        <v>0</v>
      </c>
      <c r="C5" s="268"/>
      <c r="D5" s="268"/>
      <c r="E5" s="268"/>
      <c r="F5" s="269" t="s">
        <v>136</v>
      </c>
      <c r="G5" s="270" t="s">
        <v>137</v>
      </c>
      <c r="H5" s="270" t="s">
        <v>138</v>
      </c>
      <c r="I5" s="270" t="s">
        <v>139</v>
      </c>
      <c r="J5" s="270" t="s">
        <v>140</v>
      </c>
      <c r="K5" s="270" t="s">
        <v>141</v>
      </c>
      <c r="L5" s="270" t="s">
        <v>142</v>
      </c>
      <c r="M5" s="270" t="s">
        <v>143</v>
      </c>
      <c r="N5" s="270" t="s">
        <v>144</v>
      </c>
      <c r="O5" s="270" t="s">
        <v>145</v>
      </c>
      <c r="P5" s="270" t="s">
        <v>146</v>
      </c>
      <c r="Q5" s="270" t="s">
        <v>147</v>
      </c>
      <c r="R5" s="270" t="s">
        <v>148</v>
      </c>
    </row>
    <row r="6" spans="1:18" ht="15" thickBot="1" x14ac:dyDescent="0.35">
      <c r="A6" s="190"/>
      <c r="B6" s="55"/>
      <c r="C6" s="55"/>
      <c r="D6" s="55"/>
      <c r="E6" s="55"/>
      <c r="F6" s="254"/>
      <c r="G6" s="255"/>
      <c r="H6" s="255"/>
      <c r="I6" s="255"/>
      <c r="J6" s="255"/>
      <c r="K6" s="255"/>
      <c r="L6" s="255"/>
      <c r="M6" s="255"/>
      <c r="N6" s="255"/>
      <c r="O6" s="255"/>
      <c r="P6" s="255"/>
      <c r="Q6" s="255"/>
      <c r="R6" s="255"/>
    </row>
    <row r="7" spans="1:18" ht="15" thickBot="1" x14ac:dyDescent="0.35">
      <c r="A7" s="143" t="s">
        <v>1</v>
      </c>
      <c r="B7" s="142"/>
      <c r="C7" s="139"/>
      <c r="D7" s="139"/>
      <c r="E7" s="140"/>
      <c r="F7" s="256"/>
      <c r="G7" s="254"/>
      <c r="H7" s="254"/>
      <c r="I7" s="254"/>
      <c r="J7" s="254"/>
      <c r="K7" s="254"/>
      <c r="L7" s="254"/>
      <c r="M7" s="254"/>
      <c r="N7" s="254"/>
      <c r="O7" s="254"/>
      <c r="P7" s="254"/>
      <c r="Q7" s="254"/>
      <c r="R7" s="254"/>
    </row>
    <row r="8" spans="1:18" x14ac:dyDescent="0.3">
      <c r="A8" s="138">
        <v>3010</v>
      </c>
      <c r="B8" s="122" t="s">
        <v>2</v>
      </c>
      <c r="C8" s="87"/>
      <c r="D8" s="87"/>
      <c r="E8" s="145"/>
      <c r="F8" s="203">
        <f>'2. Income &amp; Expenditure Budget'!G14</f>
        <v>131979</v>
      </c>
      <c r="G8" s="254"/>
      <c r="H8" s="254"/>
      <c r="I8" s="254"/>
      <c r="J8" s="254"/>
      <c r="K8" s="254"/>
      <c r="L8" s="254"/>
      <c r="M8" s="254"/>
      <c r="N8" s="254"/>
      <c r="O8" s="254"/>
      <c r="P8" s="254"/>
      <c r="Q8" s="254"/>
      <c r="R8" s="254"/>
    </row>
    <row r="9" spans="1:18" x14ac:dyDescent="0.3">
      <c r="A9" s="130">
        <v>3050</v>
      </c>
      <c r="B9" s="123" t="s">
        <v>186</v>
      </c>
      <c r="C9" s="88"/>
      <c r="D9" s="88"/>
      <c r="E9" s="146"/>
      <c r="F9" s="204">
        <f>'2. Income &amp; Expenditure Budget'!G15</f>
        <v>94963.5</v>
      </c>
      <c r="G9" s="254"/>
      <c r="H9" s="254"/>
      <c r="I9" s="254"/>
      <c r="J9" s="254"/>
      <c r="K9" s="254"/>
      <c r="L9" s="254"/>
      <c r="M9" s="254"/>
      <c r="N9" s="254"/>
      <c r="O9" s="254"/>
      <c r="P9" s="254"/>
      <c r="Q9" s="254"/>
      <c r="R9" s="254"/>
    </row>
    <row r="10" spans="1:18" x14ac:dyDescent="0.3">
      <c r="A10" s="131">
        <v>3100</v>
      </c>
      <c r="B10" s="124" t="s">
        <v>3</v>
      </c>
      <c r="C10" s="324" t="s">
        <v>125</v>
      </c>
      <c r="D10" s="144"/>
      <c r="E10" s="147"/>
      <c r="F10" s="204">
        <f>'2. Income &amp; Expenditure Budget'!G16</f>
        <v>23275</v>
      </c>
      <c r="G10" s="254"/>
      <c r="H10" s="254"/>
      <c r="I10" s="254"/>
      <c r="J10" s="254"/>
      <c r="K10" s="254"/>
      <c r="L10" s="254"/>
      <c r="M10" s="254"/>
      <c r="N10" s="254"/>
      <c r="O10" s="254"/>
      <c r="P10" s="254"/>
      <c r="Q10" s="254"/>
      <c r="R10" s="254"/>
    </row>
    <row r="11" spans="1:18" x14ac:dyDescent="0.3">
      <c r="A11" s="131">
        <v>3130</v>
      </c>
      <c r="B11" s="126" t="s">
        <v>4</v>
      </c>
      <c r="C11" s="325" t="s">
        <v>187</v>
      </c>
      <c r="D11" s="88"/>
      <c r="E11" s="146"/>
      <c r="F11" s="204">
        <f>'2. Income &amp; Expenditure Budget'!G17</f>
        <v>0</v>
      </c>
      <c r="G11" s="254"/>
      <c r="H11" s="254"/>
      <c r="I11" s="254"/>
      <c r="J11" s="254"/>
      <c r="K11" s="254"/>
      <c r="L11" s="254"/>
      <c r="M11" s="254"/>
      <c r="N11" s="254"/>
      <c r="O11" s="254"/>
      <c r="P11" s="254"/>
      <c r="Q11" s="254"/>
      <c r="R11" s="254"/>
    </row>
    <row r="12" spans="1:18" x14ac:dyDescent="0.3">
      <c r="A12" s="131">
        <v>3150</v>
      </c>
      <c r="B12" s="126" t="s">
        <v>254</v>
      </c>
      <c r="C12" s="88"/>
      <c r="D12" s="88"/>
      <c r="E12" s="146"/>
      <c r="F12" s="204">
        <f>'2. Income &amp; Expenditure Budget'!G18</f>
        <v>13536</v>
      </c>
      <c r="G12" s="254"/>
      <c r="H12" s="254"/>
      <c r="I12" s="254"/>
      <c r="J12" s="254"/>
      <c r="K12" s="254"/>
      <c r="L12" s="254"/>
      <c r="M12" s="254"/>
      <c r="N12" s="254"/>
      <c r="O12" s="254"/>
      <c r="P12" s="254"/>
      <c r="Q12" s="254"/>
      <c r="R12" s="254"/>
    </row>
    <row r="13" spans="1:18" x14ac:dyDescent="0.3">
      <c r="A13" s="131">
        <v>3170</v>
      </c>
      <c r="B13" s="126" t="s">
        <v>78</v>
      </c>
      <c r="C13" s="88"/>
      <c r="D13" s="88"/>
      <c r="E13" s="146"/>
      <c r="F13" s="205">
        <f>'2. Income &amp; Expenditure Budget'!G19</f>
        <v>0</v>
      </c>
      <c r="G13" s="254"/>
      <c r="H13" s="254"/>
      <c r="I13" s="254"/>
      <c r="J13" s="254"/>
      <c r="K13" s="254"/>
      <c r="L13" s="254"/>
      <c r="M13" s="254"/>
      <c r="N13" s="254"/>
      <c r="O13" s="254"/>
      <c r="P13" s="254"/>
      <c r="Q13" s="254"/>
      <c r="R13" s="254"/>
    </row>
    <row r="14" spans="1:18" x14ac:dyDescent="0.3">
      <c r="A14" s="131">
        <v>3190</v>
      </c>
      <c r="B14" s="126" t="s">
        <v>163</v>
      </c>
      <c r="C14" s="88"/>
      <c r="D14" s="88"/>
      <c r="E14" s="146"/>
      <c r="F14" s="205">
        <f>'2. Income &amp; Expenditure Budget'!G20</f>
        <v>0</v>
      </c>
      <c r="G14" s="254"/>
      <c r="H14" s="254"/>
      <c r="I14" s="254"/>
      <c r="J14" s="254"/>
      <c r="K14" s="254"/>
      <c r="L14" s="254"/>
      <c r="M14" s="254"/>
      <c r="N14" s="254"/>
      <c r="O14" s="254"/>
      <c r="P14" s="254"/>
      <c r="Q14" s="254"/>
      <c r="R14" s="254"/>
    </row>
    <row r="15" spans="1:18" x14ac:dyDescent="0.3">
      <c r="A15" s="131">
        <v>3200</v>
      </c>
      <c r="B15" s="126" t="s">
        <v>188</v>
      </c>
      <c r="C15" s="88"/>
      <c r="D15" s="88"/>
      <c r="E15" s="146"/>
      <c r="F15" s="205">
        <f>'2. Income &amp; Expenditure Budget'!G21</f>
        <v>1520</v>
      </c>
      <c r="G15" s="254"/>
      <c r="H15" s="254"/>
      <c r="I15" s="254"/>
      <c r="J15" s="254"/>
      <c r="K15" s="254"/>
      <c r="L15" s="254"/>
      <c r="M15" s="254"/>
      <c r="N15" s="254"/>
      <c r="O15" s="254"/>
      <c r="P15" s="254"/>
      <c r="Q15" s="254"/>
      <c r="R15" s="254"/>
    </row>
    <row r="16" spans="1:18" x14ac:dyDescent="0.3">
      <c r="A16" s="131">
        <v>3210</v>
      </c>
      <c r="B16" s="126" t="s">
        <v>189</v>
      </c>
      <c r="C16" s="88"/>
      <c r="D16" s="88"/>
      <c r="E16" s="146"/>
      <c r="F16" s="205">
        <f>'2. Income &amp; Expenditure Budget'!G22</f>
        <v>0</v>
      </c>
      <c r="G16" s="254"/>
      <c r="H16" s="254"/>
      <c r="I16" s="254"/>
      <c r="J16" s="254"/>
      <c r="K16" s="254"/>
      <c r="L16" s="254"/>
      <c r="M16" s="254"/>
      <c r="N16" s="254"/>
      <c r="O16" s="254"/>
      <c r="P16" s="254"/>
      <c r="Q16" s="254"/>
      <c r="R16" s="254"/>
    </row>
    <row r="17" spans="1:18" x14ac:dyDescent="0.3">
      <c r="A17" s="131">
        <v>3220</v>
      </c>
      <c r="B17" s="126" t="s">
        <v>5</v>
      </c>
      <c r="C17" s="88"/>
      <c r="D17" s="88"/>
      <c r="E17" s="146"/>
      <c r="F17" s="204">
        <f>'2. Income &amp; Expenditure Budget'!G23</f>
        <v>0</v>
      </c>
      <c r="G17" s="254"/>
      <c r="H17" s="254"/>
      <c r="I17" s="254"/>
      <c r="J17" s="254"/>
      <c r="K17" s="254"/>
      <c r="L17" s="254"/>
      <c r="M17" s="254"/>
      <c r="N17" s="254"/>
      <c r="O17" s="254"/>
      <c r="P17" s="254"/>
      <c r="Q17" s="254"/>
      <c r="R17" s="254"/>
    </row>
    <row r="18" spans="1:18" x14ac:dyDescent="0.3">
      <c r="A18" s="131">
        <v>3230</v>
      </c>
      <c r="B18" s="126" t="s">
        <v>228</v>
      </c>
      <c r="C18" s="88"/>
      <c r="D18" s="88"/>
      <c r="E18" s="146"/>
      <c r="F18" s="273">
        <f>'2. Income &amp; Expenditure Budget'!G24</f>
        <v>0</v>
      </c>
      <c r="G18" s="254"/>
      <c r="H18" s="254"/>
      <c r="I18" s="254"/>
      <c r="J18" s="254"/>
      <c r="K18" s="254"/>
      <c r="L18" s="254"/>
      <c r="M18" s="254"/>
      <c r="N18" s="254"/>
      <c r="O18" s="254"/>
      <c r="P18" s="254"/>
      <c r="Q18" s="254"/>
      <c r="R18" s="254"/>
    </row>
    <row r="19" spans="1:18" x14ac:dyDescent="0.3">
      <c r="A19" s="131">
        <v>3240</v>
      </c>
      <c r="B19" s="126" t="s">
        <v>255</v>
      </c>
      <c r="C19" s="88"/>
      <c r="D19" s="88"/>
      <c r="E19" s="146"/>
      <c r="F19" s="204">
        <f>'2. Income &amp; Expenditure Budget'!G25</f>
        <v>20874</v>
      </c>
      <c r="G19" s="254"/>
      <c r="H19" s="254"/>
      <c r="I19" s="254"/>
      <c r="J19" s="254"/>
      <c r="K19" s="254"/>
      <c r="L19" s="254"/>
      <c r="M19" s="254"/>
      <c r="N19" s="254"/>
      <c r="O19" s="254"/>
      <c r="P19" s="254"/>
      <c r="Q19" s="254"/>
      <c r="R19" s="254"/>
    </row>
    <row r="20" spans="1:18" x14ac:dyDescent="0.3">
      <c r="A20" s="131">
        <v>3245</v>
      </c>
      <c r="B20" s="126" t="s">
        <v>164</v>
      </c>
      <c r="C20" s="88"/>
      <c r="D20" s="88"/>
      <c r="E20" s="146"/>
      <c r="F20" s="204">
        <f>'2. Income &amp; Expenditure Budget'!G26</f>
        <v>26</v>
      </c>
      <c r="G20" s="254"/>
      <c r="H20" s="254"/>
      <c r="I20" s="254"/>
      <c r="J20" s="254"/>
      <c r="K20" s="254"/>
      <c r="L20" s="254"/>
      <c r="M20" s="254"/>
      <c r="N20" s="254"/>
      <c r="O20" s="254"/>
      <c r="P20" s="254"/>
      <c r="Q20" s="254"/>
      <c r="R20" s="254"/>
    </row>
    <row r="21" spans="1:18" x14ac:dyDescent="0.3">
      <c r="A21" s="132">
        <v>3255</v>
      </c>
      <c r="B21" s="126" t="s">
        <v>256</v>
      </c>
      <c r="C21" s="88"/>
      <c r="D21" s="88"/>
      <c r="E21" s="146"/>
      <c r="F21" s="271">
        <f>'2. Income &amp; Expenditure Budget'!G27</f>
        <v>0</v>
      </c>
      <c r="G21" s="254"/>
      <c r="H21" s="254"/>
      <c r="I21" s="254"/>
      <c r="J21" s="254"/>
      <c r="K21" s="254"/>
      <c r="L21" s="254"/>
      <c r="M21" s="254"/>
      <c r="N21" s="254"/>
      <c r="O21" s="254"/>
      <c r="P21" s="254"/>
      <c r="Q21" s="254"/>
      <c r="R21" s="254"/>
    </row>
    <row r="22" spans="1:18" x14ac:dyDescent="0.3">
      <c r="A22" s="132">
        <v>3260</v>
      </c>
      <c r="B22" s="126" t="s">
        <v>257</v>
      </c>
      <c r="C22" s="88"/>
      <c r="D22" s="88"/>
      <c r="E22" s="146"/>
      <c r="F22" s="271">
        <f>'2. Income &amp; Expenditure Budget'!G28</f>
        <v>0</v>
      </c>
      <c r="G22" s="254"/>
      <c r="H22" s="254"/>
      <c r="I22" s="254"/>
      <c r="J22" s="254"/>
      <c r="K22" s="254"/>
      <c r="L22" s="254"/>
      <c r="M22" s="254"/>
      <c r="N22" s="254"/>
      <c r="O22" s="254"/>
      <c r="P22" s="254"/>
      <c r="Q22" s="254"/>
      <c r="R22" s="254"/>
    </row>
    <row r="23" spans="1:18" x14ac:dyDescent="0.3">
      <c r="A23" s="132">
        <v>3275</v>
      </c>
      <c r="B23" s="125" t="s">
        <v>80</v>
      </c>
      <c r="C23" s="90"/>
      <c r="D23" s="88"/>
      <c r="E23" s="146"/>
      <c r="F23" s="272">
        <f>'2. Income &amp; Expenditure Budget'!G29</f>
        <v>0</v>
      </c>
      <c r="G23" s="254"/>
      <c r="H23" s="254"/>
      <c r="I23" s="254"/>
      <c r="J23" s="254"/>
      <c r="K23" s="254"/>
      <c r="L23" s="254"/>
      <c r="M23" s="254"/>
      <c r="N23" s="254"/>
      <c r="O23" s="254"/>
      <c r="P23" s="254"/>
      <c r="Q23" s="254"/>
      <c r="R23" s="254"/>
    </row>
    <row r="24" spans="1:18" x14ac:dyDescent="0.3">
      <c r="A24" s="132">
        <v>3276</v>
      </c>
      <c r="B24" s="126" t="s">
        <v>258</v>
      </c>
      <c r="C24" s="91"/>
      <c r="D24" s="92"/>
      <c r="E24" s="148"/>
      <c r="F24" s="272">
        <f>'2. Income &amp; Expenditure Budget'!G30</f>
        <v>0</v>
      </c>
      <c r="G24" s="254"/>
      <c r="H24" s="254"/>
      <c r="I24" s="254"/>
      <c r="J24" s="254"/>
      <c r="K24" s="254"/>
      <c r="L24" s="254"/>
      <c r="M24" s="254"/>
      <c r="N24" s="254"/>
      <c r="O24" s="254"/>
      <c r="P24" s="254"/>
      <c r="Q24" s="254"/>
      <c r="R24" s="254"/>
    </row>
    <row r="25" spans="1:18" x14ac:dyDescent="0.3">
      <c r="A25" s="132">
        <v>3277</v>
      </c>
      <c r="B25" s="126" t="s">
        <v>259</v>
      </c>
      <c r="C25" s="91"/>
      <c r="D25" s="92"/>
      <c r="E25" s="148"/>
      <c r="F25" s="272">
        <f>'2. Income &amp; Expenditure Budget'!G31</f>
        <v>10000</v>
      </c>
      <c r="G25" s="254"/>
      <c r="H25" s="254"/>
      <c r="I25" s="254"/>
      <c r="J25" s="254"/>
      <c r="K25" s="254"/>
      <c r="L25" s="254"/>
      <c r="M25" s="254"/>
      <c r="N25" s="254"/>
      <c r="O25" s="254"/>
      <c r="P25" s="254"/>
      <c r="Q25" s="254"/>
      <c r="R25" s="254"/>
    </row>
    <row r="26" spans="1:18" x14ac:dyDescent="0.3">
      <c r="A26" s="132">
        <v>3280</v>
      </c>
      <c r="B26" s="126" t="s">
        <v>260</v>
      </c>
      <c r="C26" s="91"/>
      <c r="D26" s="92"/>
      <c r="E26" s="148"/>
      <c r="F26" s="272">
        <f>'2. Income &amp; Expenditure Budget'!G32</f>
        <v>2149.7999999999997</v>
      </c>
      <c r="G26" s="254"/>
      <c r="H26" s="254"/>
      <c r="I26" s="254"/>
      <c r="J26" s="254"/>
      <c r="K26" s="254"/>
      <c r="L26" s="254"/>
      <c r="M26" s="254"/>
      <c r="N26" s="254"/>
      <c r="O26" s="254"/>
      <c r="P26" s="254"/>
      <c r="Q26" s="254"/>
      <c r="R26" s="254"/>
    </row>
    <row r="27" spans="1:18" x14ac:dyDescent="0.3">
      <c r="A27" s="132">
        <v>3281</v>
      </c>
      <c r="B27" s="126" t="s">
        <v>261</v>
      </c>
      <c r="C27" s="91"/>
      <c r="D27" s="92"/>
      <c r="E27" s="148"/>
      <c r="F27" s="272">
        <f>'2. Income &amp; Expenditure Budget'!G33</f>
        <v>8000</v>
      </c>
      <c r="G27" s="254"/>
      <c r="H27" s="254"/>
      <c r="I27" s="254"/>
      <c r="J27" s="254"/>
      <c r="K27" s="254"/>
      <c r="L27" s="254"/>
      <c r="M27" s="254"/>
      <c r="N27" s="254"/>
      <c r="O27" s="254"/>
      <c r="P27" s="254"/>
      <c r="Q27" s="254"/>
      <c r="R27" s="254"/>
    </row>
    <row r="28" spans="1:18" x14ac:dyDescent="0.3">
      <c r="A28" s="132">
        <v>3282</v>
      </c>
      <c r="B28" s="126" t="s">
        <v>262</v>
      </c>
      <c r="C28" s="91"/>
      <c r="D28" s="92"/>
      <c r="E28" s="148"/>
      <c r="F28" s="272">
        <f>'2. Income &amp; Expenditure Budget'!G34</f>
        <v>21000</v>
      </c>
      <c r="G28" s="254"/>
      <c r="H28" s="254"/>
      <c r="I28" s="254"/>
      <c r="J28" s="254"/>
      <c r="K28" s="254"/>
      <c r="L28" s="254"/>
      <c r="M28" s="254"/>
      <c r="N28" s="254"/>
      <c r="O28" s="254"/>
      <c r="P28" s="254"/>
      <c r="Q28" s="254"/>
      <c r="R28" s="254"/>
    </row>
    <row r="29" spans="1:18" x14ac:dyDescent="0.3">
      <c r="A29" s="132">
        <v>3283</v>
      </c>
      <c r="B29" s="126" t="s">
        <v>263</v>
      </c>
      <c r="C29" s="91"/>
      <c r="D29" s="92"/>
      <c r="E29" s="148"/>
      <c r="F29" s="272">
        <f>'2. Income &amp; Expenditure Budget'!G35</f>
        <v>6600</v>
      </c>
      <c r="G29" s="254"/>
      <c r="H29" s="254"/>
      <c r="I29" s="254"/>
      <c r="J29" s="254"/>
      <c r="K29" s="254"/>
      <c r="L29" s="254"/>
      <c r="M29" s="254"/>
      <c r="N29" s="254"/>
      <c r="O29" s="254"/>
      <c r="P29" s="254"/>
      <c r="Q29" s="254"/>
      <c r="R29" s="254"/>
    </row>
    <row r="30" spans="1:18" x14ac:dyDescent="0.3">
      <c r="A30" s="132">
        <v>3284</v>
      </c>
      <c r="B30" s="126" t="s">
        <v>264</v>
      </c>
      <c r="C30" s="91"/>
      <c r="D30" s="92"/>
      <c r="E30" s="148"/>
      <c r="F30" s="272">
        <f>'2. Income &amp; Expenditure Budget'!G36</f>
        <v>0</v>
      </c>
      <c r="G30" s="254"/>
      <c r="H30" s="254"/>
      <c r="I30" s="254"/>
      <c r="J30" s="254"/>
      <c r="K30" s="254"/>
      <c r="L30" s="254"/>
      <c r="M30" s="254"/>
      <c r="N30" s="254"/>
      <c r="O30" s="254"/>
      <c r="P30" s="254"/>
      <c r="Q30" s="254"/>
      <c r="R30" s="254"/>
    </row>
    <row r="31" spans="1:18" x14ac:dyDescent="0.3">
      <c r="A31" s="132">
        <v>3285</v>
      </c>
      <c r="B31" s="126" t="s">
        <v>265</v>
      </c>
      <c r="C31" s="91"/>
      <c r="D31" s="92"/>
      <c r="E31" s="148"/>
      <c r="F31" s="272">
        <f>'2. Income &amp; Expenditure Budget'!G37</f>
        <v>0</v>
      </c>
      <c r="G31" s="254"/>
      <c r="H31" s="254"/>
      <c r="I31" s="254"/>
      <c r="J31" s="254"/>
      <c r="K31" s="254"/>
      <c r="L31" s="254"/>
      <c r="M31" s="254"/>
      <c r="N31" s="254"/>
      <c r="O31" s="254"/>
      <c r="P31" s="254"/>
      <c r="Q31" s="254"/>
      <c r="R31" s="254"/>
    </row>
    <row r="32" spans="1:18" x14ac:dyDescent="0.3">
      <c r="A32" s="132">
        <v>3286</v>
      </c>
      <c r="B32" s="126" t="s">
        <v>266</v>
      </c>
      <c r="C32" s="91"/>
      <c r="D32" s="92"/>
      <c r="E32" s="148"/>
      <c r="F32" s="272">
        <f>'2. Income &amp; Expenditure Budget'!G38</f>
        <v>0</v>
      </c>
      <c r="G32" s="254"/>
      <c r="H32" s="254"/>
      <c r="I32" s="254"/>
      <c r="J32" s="254"/>
      <c r="K32" s="254"/>
      <c r="L32" s="254"/>
      <c r="M32" s="254"/>
      <c r="N32" s="254"/>
      <c r="O32" s="254"/>
      <c r="P32" s="254"/>
      <c r="Q32" s="254"/>
      <c r="R32" s="254"/>
    </row>
    <row r="33" spans="1:18" x14ac:dyDescent="0.3">
      <c r="A33" s="132">
        <v>3287</v>
      </c>
      <c r="B33" s="126" t="s">
        <v>267</v>
      </c>
      <c r="C33" s="91"/>
      <c r="D33" s="92"/>
      <c r="E33" s="148"/>
      <c r="F33" s="272">
        <f>'2. Income &amp; Expenditure Budget'!G39</f>
        <v>0</v>
      </c>
      <c r="G33" s="254"/>
      <c r="H33" s="254"/>
      <c r="I33" s="254"/>
      <c r="J33" s="254"/>
      <c r="K33" s="254"/>
      <c r="L33" s="254"/>
      <c r="M33" s="254"/>
      <c r="N33" s="254"/>
      <c r="O33" s="254"/>
      <c r="P33" s="254"/>
      <c r="Q33" s="254"/>
      <c r="R33" s="254"/>
    </row>
    <row r="34" spans="1:18" x14ac:dyDescent="0.3">
      <c r="A34" s="133">
        <v>3290</v>
      </c>
      <c r="B34" s="338" t="s">
        <v>6</v>
      </c>
      <c r="C34" s="91"/>
      <c r="D34" s="92"/>
      <c r="E34" s="148"/>
      <c r="F34" s="206">
        <f>'2. Income &amp; Expenditure Budget'!G40</f>
        <v>0</v>
      </c>
      <c r="G34" s="254"/>
      <c r="H34" s="254"/>
      <c r="I34" s="254"/>
      <c r="J34" s="254"/>
      <c r="K34" s="254"/>
      <c r="L34" s="254"/>
      <c r="M34" s="254"/>
      <c r="N34" s="254"/>
      <c r="O34" s="254"/>
      <c r="P34" s="254"/>
      <c r="Q34" s="254"/>
      <c r="R34" s="254"/>
    </row>
    <row r="35" spans="1:18" x14ac:dyDescent="0.3">
      <c r="A35" s="132">
        <v>3294</v>
      </c>
      <c r="B35" s="126" t="s">
        <v>170</v>
      </c>
      <c r="C35" s="91"/>
      <c r="D35" s="92"/>
      <c r="E35" s="148"/>
      <c r="F35" s="272">
        <f>'2. Income &amp; Expenditure Budget'!G41</f>
        <v>0</v>
      </c>
      <c r="G35" s="254"/>
      <c r="H35" s="254"/>
      <c r="I35" s="254"/>
      <c r="J35" s="254"/>
      <c r="K35" s="254"/>
      <c r="L35" s="254"/>
      <c r="M35" s="254"/>
      <c r="N35" s="254"/>
      <c r="O35" s="254"/>
      <c r="P35" s="254"/>
      <c r="Q35" s="254"/>
      <c r="R35" s="254"/>
    </row>
    <row r="36" spans="1:18" x14ac:dyDescent="0.3">
      <c r="A36" s="192" t="s">
        <v>101</v>
      </c>
      <c r="B36" s="287"/>
      <c r="C36" s="176"/>
      <c r="D36" s="176"/>
      <c r="E36" s="175"/>
      <c r="F36" s="193">
        <f t="shared" ref="F36:R36" si="0">SUM(F8:F35)</f>
        <v>333923.3</v>
      </c>
      <c r="G36" s="257">
        <f t="shared" si="0"/>
        <v>0</v>
      </c>
      <c r="H36" s="257">
        <f t="shared" si="0"/>
        <v>0</v>
      </c>
      <c r="I36" s="257">
        <f t="shared" si="0"/>
        <v>0</v>
      </c>
      <c r="J36" s="257">
        <f t="shared" si="0"/>
        <v>0</v>
      </c>
      <c r="K36" s="257">
        <f t="shared" si="0"/>
        <v>0</v>
      </c>
      <c r="L36" s="257">
        <f t="shared" si="0"/>
        <v>0</v>
      </c>
      <c r="M36" s="257">
        <f t="shared" si="0"/>
        <v>0</v>
      </c>
      <c r="N36" s="257">
        <f t="shared" si="0"/>
        <v>0</v>
      </c>
      <c r="O36" s="257">
        <f t="shared" si="0"/>
        <v>0</v>
      </c>
      <c r="P36" s="257">
        <f t="shared" si="0"/>
        <v>0</v>
      </c>
      <c r="Q36" s="257">
        <f t="shared" si="0"/>
        <v>0</v>
      </c>
      <c r="R36" s="257">
        <f t="shared" si="0"/>
        <v>0</v>
      </c>
    </row>
    <row r="37" spans="1:18" x14ac:dyDescent="0.3">
      <c r="A37" s="132">
        <v>3295</v>
      </c>
      <c r="B37" s="126" t="s">
        <v>268</v>
      </c>
      <c r="C37" s="91"/>
      <c r="D37" s="92"/>
      <c r="E37" s="148"/>
      <c r="F37" s="284">
        <f>'2. Income &amp; Expenditure Budget'!G43</f>
        <v>0</v>
      </c>
      <c r="G37" s="254"/>
      <c r="H37" s="254"/>
      <c r="I37" s="254"/>
      <c r="J37" s="254"/>
      <c r="K37" s="254"/>
      <c r="L37" s="254"/>
      <c r="M37" s="254"/>
      <c r="N37" s="254"/>
      <c r="O37" s="254"/>
      <c r="P37" s="254"/>
      <c r="Q37" s="254"/>
      <c r="R37" s="254"/>
    </row>
    <row r="38" spans="1:18" x14ac:dyDescent="0.3">
      <c r="A38" s="132">
        <v>3296</v>
      </c>
      <c r="B38" s="126" t="s">
        <v>165</v>
      </c>
      <c r="C38" s="91"/>
      <c r="D38" s="92"/>
      <c r="E38" s="148"/>
      <c r="F38" s="284">
        <f>'2. Income &amp; Expenditure Budget'!G44</f>
        <v>0</v>
      </c>
      <c r="G38" s="254"/>
      <c r="H38" s="254"/>
      <c r="I38" s="254"/>
      <c r="J38" s="254"/>
      <c r="K38" s="254"/>
      <c r="L38" s="254"/>
      <c r="M38" s="254"/>
      <c r="N38" s="254"/>
      <c r="O38" s="254"/>
      <c r="P38" s="254"/>
      <c r="Q38" s="254"/>
      <c r="R38" s="254"/>
    </row>
    <row r="39" spans="1:18" x14ac:dyDescent="0.3">
      <c r="A39" s="132">
        <v>3297</v>
      </c>
      <c r="B39" s="126" t="s">
        <v>166</v>
      </c>
      <c r="C39" s="91"/>
      <c r="D39" s="92"/>
      <c r="E39" s="148"/>
      <c r="F39" s="284">
        <f>'2. Income &amp; Expenditure Budget'!G45</f>
        <v>0</v>
      </c>
      <c r="G39" s="254"/>
      <c r="H39" s="254"/>
      <c r="I39" s="254"/>
      <c r="J39" s="254"/>
      <c r="K39" s="254"/>
      <c r="L39" s="254"/>
      <c r="M39" s="254"/>
      <c r="N39" s="254"/>
      <c r="O39" s="254"/>
      <c r="P39" s="254"/>
      <c r="Q39" s="254"/>
      <c r="R39" s="254"/>
    </row>
    <row r="40" spans="1:18" x14ac:dyDescent="0.3">
      <c r="A40" s="132">
        <v>3298</v>
      </c>
      <c r="B40" s="126" t="s">
        <v>167</v>
      </c>
      <c r="C40" s="91"/>
      <c r="D40" s="92"/>
      <c r="E40" s="148"/>
      <c r="F40" s="284">
        <f>'2. Income &amp; Expenditure Budget'!G46</f>
        <v>0</v>
      </c>
      <c r="G40" s="254"/>
      <c r="H40" s="254"/>
      <c r="I40" s="254"/>
      <c r="J40" s="254"/>
      <c r="K40" s="254"/>
      <c r="L40" s="254"/>
      <c r="M40" s="254"/>
      <c r="N40" s="254"/>
      <c r="O40" s="254"/>
      <c r="P40" s="254"/>
      <c r="Q40" s="254"/>
      <c r="R40" s="254"/>
    </row>
    <row r="41" spans="1:18" x14ac:dyDescent="0.3">
      <c r="A41" s="132">
        <v>3299</v>
      </c>
      <c r="B41" s="126" t="s">
        <v>168</v>
      </c>
      <c r="C41" s="91"/>
      <c r="D41" s="92"/>
      <c r="E41" s="148"/>
      <c r="F41" s="284">
        <f>'2. Income &amp; Expenditure Budget'!G47</f>
        <v>0</v>
      </c>
      <c r="G41" s="254"/>
      <c r="H41" s="254"/>
      <c r="I41" s="254"/>
      <c r="J41" s="254"/>
      <c r="K41" s="254"/>
      <c r="L41" s="254"/>
      <c r="M41" s="254"/>
      <c r="N41" s="254"/>
      <c r="O41" s="254"/>
      <c r="P41" s="254"/>
      <c r="Q41" s="254"/>
      <c r="R41" s="254"/>
    </row>
    <row r="42" spans="1:18" x14ac:dyDescent="0.3">
      <c r="A42" s="285" t="s">
        <v>169</v>
      </c>
      <c r="B42" s="285"/>
      <c r="C42" s="285"/>
      <c r="D42" s="285"/>
      <c r="E42" s="286"/>
      <c r="F42" s="257">
        <f>SUM(F37:F41)</f>
        <v>0</v>
      </c>
      <c r="G42" s="257">
        <f t="shared" ref="G42:R42" si="1">SUM(G37:G41)</f>
        <v>0</v>
      </c>
      <c r="H42" s="257">
        <f t="shared" si="1"/>
        <v>0</v>
      </c>
      <c r="I42" s="257">
        <f t="shared" si="1"/>
        <v>0</v>
      </c>
      <c r="J42" s="257">
        <f t="shared" si="1"/>
        <v>0</v>
      </c>
      <c r="K42" s="257">
        <f t="shared" si="1"/>
        <v>0</v>
      </c>
      <c r="L42" s="257">
        <f t="shared" si="1"/>
        <v>0</v>
      </c>
      <c r="M42" s="257">
        <f t="shared" si="1"/>
        <v>0</v>
      </c>
      <c r="N42" s="257">
        <f t="shared" si="1"/>
        <v>0</v>
      </c>
      <c r="O42" s="257">
        <f t="shared" si="1"/>
        <v>0</v>
      </c>
      <c r="P42" s="257">
        <f t="shared" si="1"/>
        <v>0</v>
      </c>
      <c r="Q42" s="257">
        <f t="shared" si="1"/>
        <v>0</v>
      </c>
      <c r="R42" s="257">
        <f t="shared" si="1"/>
        <v>0</v>
      </c>
    </row>
    <row r="43" spans="1:18" ht="15" thickBot="1" x14ac:dyDescent="0.35">
      <c r="A43" s="134"/>
      <c r="B43" s="83" t="s">
        <v>81</v>
      </c>
      <c r="D43" s="14"/>
      <c r="E43" s="14"/>
      <c r="F43" s="153"/>
      <c r="G43" s="254"/>
      <c r="H43" s="254"/>
      <c r="I43" s="254"/>
      <c r="J43" s="254"/>
      <c r="K43" s="254"/>
      <c r="L43" s="254"/>
      <c r="M43" s="254"/>
      <c r="N43" s="254"/>
      <c r="O43" s="254"/>
      <c r="P43" s="254"/>
      <c r="Q43" s="254"/>
      <c r="R43" s="254"/>
    </row>
    <row r="44" spans="1:18" ht="15" thickBot="1" x14ac:dyDescent="0.35">
      <c r="A44" s="143" t="s">
        <v>109</v>
      </c>
      <c r="B44" s="142"/>
      <c r="C44" s="139"/>
      <c r="D44" s="139"/>
      <c r="E44" s="140"/>
      <c r="F44" s="162"/>
      <c r="G44" s="254"/>
      <c r="H44" s="254"/>
      <c r="I44" s="254"/>
      <c r="J44" s="254"/>
      <c r="K44" s="254"/>
      <c r="L44" s="254"/>
      <c r="M44" s="254"/>
      <c r="N44" s="254"/>
      <c r="O44" s="254"/>
      <c r="P44" s="254"/>
      <c r="Q44" s="254"/>
      <c r="R44" s="254"/>
    </row>
    <row r="45" spans="1:18" x14ac:dyDescent="0.3">
      <c r="A45" s="297">
        <v>3300</v>
      </c>
      <c r="B45" s="124" t="s">
        <v>110</v>
      </c>
      <c r="C45" s="90"/>
      <c r="D45" s="88"/>
      <c r="E45" s="146"/>
      <c r="F45" s="152">
        <f>'2. Income &amp; Expenditure Budget'!G51</f>
        <v>0</v>
      </c>
      <c r="G45" s="254"/>
      <c r="H45" s="254"/>
      <c r="I45" s="254"/>
      <c r="J45" s="254"/>
      <c r="K45" s="254"/>
      <c r="L45" s="254"/>
      <c r="M45" s="254"/>
      <c r="N45" s="254"/>
      <c r="O45" s="254"/>
      <c r="P45" s="254"/>
      <c r="Q45" s="254"/>
      <c r="R45" s="254"/>
    </row>
    <row r="46" spans="1:18" x14ac:dyDescent="0.3">
      <c r="A46" s="135">
        <v>3310</v>
      </c>
      <c r="B46" s="128" t="s">
        <v>171</v>
      </c>
      <c r="C46" s="93"/>
      <c r="D46" s="87"/>
      <c r="E46" s="145"/>
      <c r="F46" s="152">
        <f>'2. Income &amp; Expenditure Budget'!G52</f>
        <v>0</v>
      </c>
      <c r="G46" s="254"/>
      <c r="H46" s="254"/>
      <c r="I46" s="254"/>
      <c r="J46" s="254"/>
      <c r="K46" s="254"/>
      <c r="L46" s="254"/>
      <c r="M46" s="254"/>
      <c r="N46" s="254"/>
      <c r="O46" s="254"/>
      <c r="P46" s="254"/>
      <c r="Q46" s="254"/>
      <c r="R46" s="254"/>
    </row>
    <row r="47" spans="1:18" x14ac:dyDescent="0.3">
      <c r="A47" s="131">
        <v>3330</v>
      </c>
      <c r="B47" s="124" t="s">
        <v>7</v>
      </c>
      <c r="C47" s="90"/>
      <c r="D47" s="88"/>
      <c r="E47" s="146"/>
      <c r="F47" s="152">
        <f>'2. Income &amp; Expenditure Budget'!G53</f>
        <v>0</v>
      </c>
      <c r="G47" s="254"/>
      <c r="H47" s="254"/>
      <c r="I47" s="254"/>
      <c r="J47" s="254"/>
      <c r="K47" s="254"/>
      <c r="L47" s="254"/>
      <c r="M47" s="254"/>
      <c r="N47" s="254"/>
      <c r="O47" s="254"/>
      <c r="P47" s="254"/>
      <c r="Q47" s="254"/>
      <c r="R47" s="254"/>
    </row>
    <row r="48" spans="1:18" x14ac:dyDescent="0.3">
      <c r="A48" s="132">
        <v>3335</v>
      </c>
      <c r="B48" s="125" t="s">
        <v>82</v>
      </c>
      <c r="C48" s="90"/>
      <c r="D48" s="88"/>
      <c r="E48" s="146"/>
      <c r="F48" s="152">
        <f>'2. Income &amp; Expenditure Budget'!G54</f>
        <v>0</v>
      </c>
      <c r="G48" s="254"/>
      <c r="H48" s="254"/>
      <c r="I48" s="254"/>
      <c r="J48" s="254"/>
      <c r="K48" s="254"/>
      <c r="L48" s="254"/>
      <c r="M48" s="254"/>
      <c r="N48" s="254"/>
      <c r="O48" s="254"/>
      <c r="P48" s="254"/>
      <c r="Q48" s="254"/>
      <c r="R48" s="254"/>
    </row>
    <row r="49" spans="1:18" x14ac:dyDescent="0.3">
      <c r="A49" s="132">
        <v>3350</v>
      </c>
      <c r="B49" s="327" t="s">
        <v>229</v>
      </c>
      <c r="C49" s="90"/>
      <c r="D49" s="88"/>
      <c r="E49" s="146"/>
      <c r="F49" s="152">
        <f>'2. Income &amp; Expenditure Budget'!G55</f>
        <v>0</v>
      </c>
      <c r="G49" s="254"/>
      <c r="H49" s="254"/>
      <c r="I49" s="254"/>
      <c r="J49" s="254"/>
      <c r="K49" s="254"/>
      <c r="L49" s="254"/>
      <c r="M49" s="254"/>
      <c r="N49" s="254"/>
      <c r="O49" s="254"/>
      <c r="P49" s="254"/>
      <c r="Q49" s="254"/>
      <c r="R49" s="254"/>
    </row>
    <row r="50" spans="1:18" x14ac:dyDescent="0.3">
      <c r="A50" s="132">
        <v>3370</v>
      </c>
      <c r="B50" s="126" t="s">
        <v>190</v>
      </c>
      <c r="C50" s="90"/>
      <c r="D50" s="88"/>
      <c r="E50" s="146"/>
      <c r="F50" s="152">
        <f>'2. Income &amp; Expenditure Budget'!G56</f>
        <v>0</v>
      </c>
      <c r="G50" s="254"/>
      <c r="H50" s="254"/>
      <c r="I50" s="254"/>
      <c r="J50" s="254"/>
      <c r="K50" s="254"/>
      <c r="L50" s="254"/>
      <c r="M50" s="254"/>
      <c r="N50" s="254"/>
      <c r="O50" s="254"/>
      <c r="P50" s="254"/>
      <c r="Q50" s="254"/>
      <c r="R50" s="254"/>
    </row>
    <row r="51" spans="1:18" x14ac:dyDescent="0.3">
      <c r="A51" s="132">
        <v>3375</v>
      </c>
      <c r="B51" s="125" t="s">
        <v>83</v>
      </c>
      <c r="C51" s="90"/>
      <c r="D51" s="88"/>
      <c r="E51" s="146"/>
      <c r="F51" s="152">
        <f>'2. Income &amp; Expenditure Budget'!G57</f>
        <v>0</v>
      </c>
      <c r="G51" s="254"/>
      <c r="H51" s="254"/>
      <c r="I51" s="254"/>
      <c r="J51" s="254"/>
      <c r="K51" s="254"/>
      <c r="L51" s="254"/>
      <c r="M51" s="254"/>
      <c r="N51" s="254"/>
      <c r="O51" s="254"/>
      <c r="P51" s="254"/>
      <c r="Q51" s="254"/>
      <c r="R51" s="254"/>
    </row>
    <row r="52" spans="1:18" x14ac:dyDescent="0.3">
      <c r="A52" s="132">
        <v>3390</v>
      </c>
      <c r="B52" s="126" t="s">
        <v>84</v>
      </c>
      <c r="C52" s="90"/>
      <c r="D52" s="88"/>
      <c r="E52" s="146"/>
      <c r="F52" s="152">
        <f>'2. Income &amp; Expenditure Budget'!G58</f>
        <v>0</v>
      </c>
      <c r="G52" s="254"/>
      <c r="H52" s="254"/>
      <c r="I52" s="254"/>
      <c r="J52" s="254"/>
      <c r="K52" s="254"/>
      <c r="L52" s="254"/>
      <c r="M52" s="254"/>
      <c r="N52" s="254"/>
      <c r="O52" s="254"/>
      <c r="P52" s="254"/>
      <c r="Q52" s="254"/>
      <c r="R52" s="254"/>
    </row>
    <row r="53" spans="1:18" x14ac:dyDescent="0.3">
      <c r="A53" s="131">
        <v>3410</v>
      </c>
      <c r="B53" s="124" t="s">
        <v>127</v>
      </c>
      <c r="C53" s="90"/>
      <c r="D53" s="88"/>
      <c r="E53" s="146"/>
      <c r="F53" s="152">
        <f>'2. Income &amp; Expenditure Budget'!G59</f>
        <v>0</v>
      </c>
      <c r="G53" s="254"/>
      <c r="H53" s="254"/>
      <c r="I53" s="254"/>
      <c r="J53" s="254"/>
      <c r="K53" s="254"/>
      <c r="L53" s="254"/>
      <c r="M53" s="254"/>
      <c r="N53" s="254"/>
      <c r="O53" s="254"/>
      <c r="P53" s="254"/>
      <c r="Q53" s="254"/>
      <c r="R53" s="254"/>
    </row>
    <row r="54" spans="1:18" x14ac:dyDescent="0.3">
      <c r="A54" s="131">
        <v>3420</v>
      </c>
      <c r="B54" s="124" t="s">
        <v>8</v>
      </c>
      <c r="C54" s="90"/>
      <c r="D54" s="88"/>
      <c r="E54" s="146"/>
      <c r="F54" s="152">
        <f>'2. Income &amp; Expenditure Budget'!G60</f>
        <v>0</v>
      </c>
      <c r="G54" s="254"/>
      <c r="H54" s="254"/>
      <c r="I54" s="254"/>
      <c r="J54" s="254"/>
      <c r="K54" s="254"/>
      <c r="L54" s="254"/>
      <c r="M54" s="254"/>
      <c r="N54" s="254"/>
      <c r="O54" s="254"/>
      <c r="P54" s="254"/>
      <c r="Q54" s="254"/>
      <c r="R54" s="254"/>
    </row>
    <row r="55" spans="1:18" x14ac:dyDescent="0.3">
      <c r="A55" s="131">
        <v>3430</v>
      </c>
      <c r="B55" s="124" t="s">
        <v>9</v>
      </c>
      <c r="C55" s="90"/>
      <c r="D55" s="88"/>
      <c r="E55" s="146"/>
      <c r="F55" s="152">
        <f>'2. Income &amp; Expenditure Budget'!G61</f>
        <v>0</v>
      </c>
      <c r="G55" s="254"/>
      <c r="H55" s="254"/>
      <c r="I55" s="254"/>
      <c r="J55" s="254"/>
      <c r="K55" s="254"/>
      <c r="L55" s="254"/>
      <c r="M55" s="254"/>
      <c r="N55" s="254"/>
      <c r="O55" s="254"/>
      <c r="P55" s="254"/>
      <c r="Q55" s="254"/>
      <c r="R55" s="254"/>
    </row>
    <row r="56" spans="1:18" x14ac:dyDescent="0.3">
      <c r="A56" s="131">
        <v>3440</v>
      </c>
      <c r="B56" s="126" t="s">
        <v>269</v>
      </c>
      <c r="C56" s="90"/>
      <c r="D56" s="88"/>
      <c r="E56" s="146"/>
      <c r="F56" s="152">
        <f>'2. Income &amp; Expenditure Budget'!G62</f>
        <v>0</v>
      </c>
      <c r="G56" s="254"/>
      <c r="H56" s="254"/>
      <c r="I56" s="254"/>
      <c r="J56" s="254"/>
      <c r="K56" s="254"/>
      <c r="L56" s="254"/>
      <c r="M56" s="254"/>
      <c r="N56" s="254"/>
      <c r="O56" s="254"/>
      <c r="P56" s="254"/>
      <c r="Q56" s="254"/>
      <c r="R56" s="254"/>
    </row>
    <row r="57" spans="1:18" x14ac:dyDescent="0.3">
      <c r="A57" s="131">
        <v>3450</v>
      </c>
      <c r="B57" s="124" t="s">
        <v>191</v>
      </c>
      <c r="C57" s="90"/>
      <c r="D57" s="88"/>
      <c r="E57" s="146"/>
      <c r="F57" s="152">
        <f>'2. Income &amp; Expenditure Budget'!G63</f>
        <v>0</v>
      </c>
      <c r="G57" s="254"/>
      <c r="H57" s="254"/>
      <c r="I57" s="254"/>
      <c r="J57" s="254"/>
      <c r="K57" s="254"/>
      <c r="L57" s="254"/>
      <c r="M57" s="254"/>
      <c r="N57" s="254"/>
      <c r="O57" s="254"/>
      <c r="P57" s="254"/>
      <c r="Q57" s="254"/>
      <c r="R57" s="254"/>
    </row>
    <row r="58" spans="1:18" x14ac:dyDescent="0.3">
      <c r="A58" s="131">
        <v>3490</v>
      </c>
      <c r="B58" s="124" t="s">
        <v>172</v>
      </c>
      <c r="C58" s="90"/>
      <c r="D58" s="88"/>
      <c r="E58" s="146"/>
      <c r="F58" s="152">
        <f>'2. Income &amp; Expenditure Budget'!G64</f>
        <v>0</v>
      </c>
      <c r="G58" s="254"/>
      <c r="H58" s="254"/>
      <c r="I58" s="254"/>
      <c r="J58" s="254"/>
      <c r="K58" s="254"/>
      <c r="L58" s="254"/>
      <c r="M58" s="254"/>
      <c r="N58" s="254"/>
      <c r="O58" s="254"/>
      <c r="P58" s="254"/>
      <c r="Q58" s="254"/>
      <c r="R58" s="254"/>
    </row>
    <row r="59" spans="1:18" x14ac:dyDescent="0.3">
      <c r="A59" s="132">
        <v>3495</v>
      </c>
      <c r="B59" s="125" t="s">
        <v>85</v>
      </c>
      <c r="C59" s="90"/>
      <c r="D59" s="90"/>
      <c r="E59" s="149"/>
      <c r="F59" s="152">
        <f>'2. Income &amp; Expenditure Budget'!G65</f>
        <v>0</v>
      </c>
      <c r="G59" s="254"/>
      <c r="H59" s="254"/>
      <c r="I59" s="254"/>
      <c r="J59" s="254"/>
      <c r="K59" s="254"/>
      <c r="L59" s="254"/>
      <c r="M59" s="254"/>
      <c r="N59" s="254"/>
      <c r="O59" s="254"/>
      <c r="P59" s="254"/>
      <c r="Q59" s="254"/>
      <c r="R59" s="254"/>
    </row>
    <row r="60" spans="1:18" x14ac:dyDescent="0.3">
      <c r="A60" s="132">
        <v>3500</v>
      </c>
      <c r="B60" s="126" t="s">
        <v>192</v>
      </c>
      <c r="C60" s="90"/>
      <c r="D60" s="90"/>
      <c r="E60" s="149"/>
      <c r="F60" s="152">
        <f>'2. Income &amp; Expenditure Budget'!G66</f>
        <v>0</v>
      </c>
      <c r="G60" s="254"/>
      <c r="H60" s="254"/>
      <c r="I60" s="254"/>
      <c r="J60" s="254"/>
      <c r="K60" s="254"/>
      <c r="L60" s="254"/>
      <c r="M60" s="254"/>
      <c r="N60" s="254"/>
      <c r="O60" s="254"/>
      <c r="P60" s="254"/>
      <c r="Q60" s="254"/>
      <c r="R60" s="254"/>
    </row>
    <row r="61" spans="1:18" x14ac:dyDescent="0.3">
      <c r="A61" s="132">
        <v>3510</v>
      </c>
      <c r="B61" s="126" t="s">
        <v>10</v>
      </c>
      <c r="C61" s="90"/>
      <c r="D61" s="88"/>
      <c r="E61" s="146"/>
      <c r="F61" s="152">
        <f>'2. Income &amp; Expenditure Budget'!G67</f>
        <v>0</v>
      </c>
      <c r="G61" s="254"/>
      <c r="H61" s="254"/>
      <c r="I61" s="254"/>
      <c r="J61" s="254"/>
      <c r="K61" s="254"/>
      <c r="L61" s="254"/>
      <c r="M61" s="254"/>
      <c r="N61" s="254"/>
      <c r="O61" s="254"/>
      <c r="P61" s="254"/>
      <c r="Q61" s="254"/>
      <c r="R61" s="254"/>
    </row>
    <row r="62" spans="1:18" x14ac:dyDescent="0.3">
      <c r="A62" s="132">
        <v>3520</v>
      </c>
      <c r="B62" s="126" t="s">
        <v>193</v>
      </c>
      <c r="C62" s="90"/>
      <c r="D62" s="88"/>
      <c r="E62" s="146"/>
      <c r="F62" s="152">
        <f>'2. Income &amp; Expenditure Budget'!G68</f>
        <v>0</v>
      </c>
      <c r="G62" s="254"/>
      <c r="H62" s="254"/>
      <c r="I62" s="254"/>
      <c r="J62" s="254"/>
      <c r="K62" s="254"/>
      <c r="L62" s="254"/>
      <c r="M62" s="254"/>
      <c r="N62" s="254"/>
      <c r="O62" s="254"/>
      <c r="P62" s="254"/>
      <c r="Q62" s="254"/>
      <c r="R62" s="254"/>
    </row>
    <row r="63" spans="1:18" x14ac:dyDescent="0.3">
      <c r="A63" s="132">
        <v>3530</v>
      </c>
      <c r="B63" s="126" t="s">
        <v>194</v>
      </c>
      <c r="C63" s="90"/>
      <c r="D63" s="88"/>
      <c r="E63" s="146"/>
      <c r="F63" s="152">
        <f>'2. Income &amp; Expenditure Budget'!G69</f>
        <v>0</v>
      </c>
      <c r="G63" s="254"/>
      <c r="H63" s="254"/>
      <c r="I63" s="254"/>
      <c r="J63" s="254"/>
      <c r="K63" s="254"/>
      <c r="L63" s="254"/>
      <c r="M63" s="254"/>
      <c r="N63" s="254"/>
      <c r="O63" s="254"/>
      <c r="P63" s="254"/>
      <c r="Q63" s="254"/>
      <c r="R63" s="254"/>
    </row>
    <row r="64" spans="1:18" x14ac:dyDescent="0.3">
      <c r="A64" s="132">
        <v>3535</v>
      </c>
      <c r="B64" s="125" t="s">
        <v>195</v>
      </c>
      <c r="C64" s="90"/>
      <c r="D64" s="88"/>
      <c r="E64" s="146"/>
      <c r="F64" s="152">
        <f>'2. Income &amp; Expenditure Budget'!G70</f>
        <v>0</v>
      </c>
      <c r="G64" s="254"/>
      <c r="H64" s="254"/>
      <c r="I64" s="254"/>
      <c r="J64" s="254"/>
      <c r="K64" s="254"/>
      <c r="L64" s="254"/>
      <c r="M64" s="254"/>
      <c r="N64" s="254"/>
      <c r="O64" s="254"/>
      <c r="P64" s="254"/>
      <c r="Q64" s="254"/>
      <c r="R64" s="254"/>
    </row>
    <row r="65" spans="1:18" x14ac:dyDescent="0.3">
      <c r="A65" s="131">
        <v>3550</v>
      </c>
      <c r="B65" s="124" t="s">
        <v>86</v>
      </c>
      <c r="C65" s="90"/>
      <c r="D65" s="88"/>
      <c r="E65" s="146"/>
      <c r="F65" s="152">
        <f>'2. Income &amp; Expenditure Budget'!G71</f>
        <v>0</v>
      </c>
      <c r="G65" s="254"/>
      <c r="H65" s="254"/>
      <c r="I65" s="254"/>
      <c r="J65" s="254"/>
      <c r="K65" s="254"/>
      <c r="L65" s="254"/>
      <c r="M65" s="254"/>
      <c r="N65" s="254"/>
      <c r="O65" s="254"/>
      <c r="P65" s="254"/>
      <c r="Q65" s="254"/>
      <c r="R65" s="254"/>
    </row>
    <row r="66" spans="1:18" x14ac:dyDescent="0.3">
      <c r="A66" s="132">
        <v>3570</v>
      </c>
      <c r="B66" s="125" t="s">
        <v>196</v>
      </c>
      <c r="C66" s="90"/>
      <c r="D66" s="88"/>
      <c r="E66" s="146"/>
      <c r="F66" s="152">
        <f>'2. Income &amp; Expenditure Budget'!G72</f>
        <v>0</v>
      </c>
      <c r="G66" s="254"/>
      <c r="H66" s="254"/>
      <c r="I66" s="254"/>
      <c r="J66" s="254"/>
      <c r="K66" s="254"/>
      <c r="L66" s="254"/>
      <c r="M66" s="254"/>
      <c r="N66" s="254"/>
      <c r="O66" s="254"/>
      <c r="P66" s="254"/>
      <c r="Q66" s="254"/>
      <c r="R66" s="254"/>
    </row>
    <row r="67" spans="1:18" x14ac:dyDescent="0.3">
      <c r="A67" s="132">
        <v>3574</v>
      </c>
      <c r="B67" s="125" t="s">
        <v>173</v>
      </c>
      <c r="C67" s="90"/>
      <c r="D67" s="88"/>
      <c r="E67" s="146"/>
      <c r="F67" s="152">
        <f>'2. Income &amp; Expenditure Budget'!G73</f>
        <v>0</v>
      </c>
      <c r="G67" s="254"/>
      <c r="H67" s="254"/>
      <c r="I67" s="254"/>
      <c r="J67" s="254"/>
      <c r="K67" s="254"/>
      <c r="L67" s="254"/>
      <c r="M67" s="254"/>
      <c r="N67" s="254"/>
      <c r="O67" s="254"/>
      <c r="P67" s="254"/>
      <c r="Q67" s="254"/>
      <c r="R67" s="254"/>
    </row>
    <row r="68" spans="1:18" ht="15" thickBot="1" x14ac:dyDescent="0.35">
      <c r="A68" s="136">
        <v>3575</v>
      </c>
      <c r="B68" s="129" t="s">
        <v>174</v>
      </c>
      <c r="C68" s="91"/>
      <c r="D68" s="92"/>
      <c r="E68" s="148"/>
      <c r="F68" s="340">
        <f>'2. Income &amp; Expenditure Budget'!G74</f>
        <v>0</v>
      </c>
      <c r="G68" s="341"/>
      <c r="H68" s="254"/>
      <c r="I68" s="254"/>
      <c r="J68" s="254"/>
      <c r="K68" s="254"/>
      <c r="L68" s="254"/>
      <c r="M68" s="254"/>
      <c r="N68" s="254"/>
      <c r="O68" s="254"/>
      <c r="P68" s="254"/>
      <c r="Q68" s="254"/>
      <c r="R68" s="254"/>
    </row>
    <row r="69" spans="1:18" ht="15" thickBot="1" x14ac:dyDescent="0.35">
      <c r="A69" s="143" t="s">
        <v>111</v>
      </c>
      <c r="B69" s="142"/>
      <c r="C69" s="139"/>
      <c r="D69" s="139"/>
      <c r="E69" s="140"/>
      <c r="F69" s="162">
        <f>SUM(F45:F68)</f>
        <v>0</v>
      </c>
      <c r="G69" s="162">
        <f t="shared" ref="G69:R69" si="2">SUM(G45:G68)</f>
        <v>0</v>
      </c>
      <c r="H69" s="293">
        <f t="shared" si="2"/>
        <v>0</v>
      </c>
      <c r="I69" s="293">
        <f t="shared" si="2"/>
        <v>0</v>
      </c>
      <c r="J69" s="293">
        <f t="shared" si="2"/>
        <v>0</v>
      </c>
      <c r="K69" s="293">
        <f t="shared" si="2"/>
        <v>0</v>
      </c>
      <c r="L69" s="293">
        <f t="shared" si="2"/>
        <v>0</v>
      </c>
      <c r="M69" s="293">
        <f t="shared" si="2"/>
        <v>0</v>
      </c>
      <c r="N69" s="293">
        <f t="shared" si="2"/>
        <v>0</v>
      </c>
      <c r="O69" s="293">
        <f t="shared" si="2"/>
        <v>0</v>
      </c>
      <c r="P69" s="293">
        <f t="shared" si="2"/>
        <v>0</v>
      </c>
      <c r="Q69" s="293">
        <f t="shared" si="2"/>
        <v>0</v>
      </c>
      <c r="R69" s="293">
        <f t="shared" si="2"/>
        <v>0</v>
      </c>
    </row>
    <row r="70" spans="1:18" ht="15" thickBot="1" x14ac:dyDescent="0.35">
      <c r="A70" s="134"/>
      <c r="B70" s="83" t="s">
        <v>81</v>
      </c>
      <c r="D70" s="14"/>
      <c r="E70" s="14"/>
      <c r="F70" s="156"/>
      <c r="G70" s="254"/>
      <c r="H70" s="254"/>
      <c r="I70" s="254"/>
      <c r="J70" s="254"/>
      <c r="K70" s="254"/>
      <c r="L70" s="254"/>
      <c r="M70" s="254"/>
      <c r="N70" s="254"/>
      <c r="O70" s="254"/>
      <c r="P70" s="254"/>
      <c r="Q70" s="254"/>
      <c r="R70" s="254"/>
    </row>
    <row r="71" spans="1:18" ht="15" thickBot="1" x14ac:dyDescent="0.35">
      <c r="A71" s="143" t="s">
        <v>11</v>
      </c>
      <c r="B71" s="142"/>
      <c r="C71" s="139"/>
      <c r="D71" s="139"/>
      <c r="E71" s="140"/>
      <c r="F71" s="162"/>
      <c r="G71" s="254"/>
      <c r="H71" s="254"/>
      <c r="I71" s="254"/>
      <c r="J71" s="254"/>
      <c r="K71" s="254"/>
      <c r="L71" s="254"/>
      <c r="M71" s="254"/>
      <c r="N71" s="254"/>
      <c r="O71" s="254"/>
      <c r="P71" s="254"/>
      <c r="Q71" s="254"/>
      <c r="R71" s="254"/>
    </row>
    <row r="72" spans="1:18" x14ac:dyDescent="0.3">
      <c r="A72" s="304">
        <v>3650</v>
      </c>
      <c r="B72" s="126" t="s">
        <v>270</v>
      </c>
      <c r="C72" s="90"/>
      <c r="D72" s="88"/>
      <c r="E72" s="146"/>
      <c r="F72" s="157">
        <f>'2. Income &amp; Expenditure Budget'!G78</f>
        <v>0</v>
      </c>
      <c r="G72" s="254"/>
      <c r="H72" s="254"/>
      <c r="I72" s="254"/>
      <c r="J72" s="254"/>
      <c r="K72" s="254"/>
      <c r="L72" s="254"/>
      <c r="M72" s="254"/>
      <c r="N72" s="254"/>
      <c r="O72" s="254"/>
      <c r="P72" s="254"/>
      <c r="Q72" s="254"/>
      <c r="R72" s="254"/>
    </row>
    <row r="73" spans="1:18" x14ac:dyDescent="0.3">
      <c r="A73" s="131">
        <v>3700</v>
      </c>
      <c r="B73" s="308" t="s">
        <v>197</v>
      </c>
      <c r="C73" s="90"/>
      <c r="D73" s="88"/>
      <c r="E73" s="146"/>
      <c r="F73" s="157">
        <f>'2. Income &amp; Expenditure Budget'!G84</f>
        <v>0</v>
      </c>
      <c r="G73" s="254"/>
      <c r="H73" s="254"/>
      <c r="I73" s="254"/>
      <c r="J73" s="254"/>
      <c r="K73" s="254"/>
      <c r="L73" s="254"/>
      <c r="M73" s="254"/>
      <c r="N73" s="254"/>
      <c r="O73" s="254"/>
      <c r="P73" s="254"/>
      <c r="Q73" s="254"/>
      <c r="R73" s="254"/>
    </row>
    <row r="74" spans="1:18" x14ac:dyDescent="0.3">
      <c r="A74" s="131">
        <v>3770</v>
      </c>
      <c r="B74" s="308" t="s">
        <v>198</v>
      </c>
      <c r="C74" s="90"/>
      <c r="D74" s="88"/>
      <c r="E74" s="146"/>
      <c r="F74" s="157">
        <f>'2. Income &amp; Expenditure Budget'!G80</f>
        <v>0</v>
      </c>
      <c r="G74" s="254"/>
      <c r="H74" s="254"/>
      <c r="I74" s="254"/>
      <c r="J74" s="254"/>
      <c r="K74" s="254"/>
      <c r="L74" s="254"/>
      <c r="M74" s="254"/>
      <c r="N74" s="254"/>
      <c r="O74" s="254"/>
      <c r="P74" s="254"/>
      <c r="Q74" s="254"/>
      <c r="R74" s="254"/>
    </row>
    <row r="75" spans="1:18" x14ac:dyDescent="0.3">
      <c r="A75" s="131">
        <v>3800</v>
      </c>
      <c r="B75" s="308" t="s">
        <v>12</v>
      </c>
      <c r="C75" s="90"/>
      <c r="D75" s="88"/>
      <c r="E75" s="146"/>
      <c r="F75" s="157">
        <f>'2. Income &amp; Expenditure Budget'!G81</f>
        <v>0</v>
      </c>
      <c r="G75" s="254"/>
      <c r="H75" s="254"/>
      <c r="I75" s="254"/>
      <c r="J75" s="254"/>
      <c r="K75" s="254"/>
      <c r="L75" s="254"/>
      <c r="M75" s="254"/>
      <c r="N75" s="254"/>
      <c r="O75" s="254"/>
      <c r="P75" s="254"/>
      <c r="Q75" s="254"/>
      <c r="R75" s="254"/>
    </row>
    <row r="76" spans="1:18" x14ac:dyDescent="0.3">
      <c r="A76" s="132">
        <v>3840</v>
      </c>
      <c r="B76" s="310" t="s">
        <v>87</v>
      </c>
      <c r="C76" s="90"/>
      <c r="D76" s="88"/>
      <c r="E76" s="146"/>
      <c r="F76" s="157">
        <f>'2. Income &amp; Expenditure Budget'!G82</f>
        <v>0</v>
      </c>
      <c r="G76" s="254"/>
      <c r="H76" s="254"/>
      <c r="I76" s="254"/>
      <c r="J76" s="254"/>
      <c r="K76" s="254"/>
      <c r="L76" s="254"/>
      <c r="M76" s="254"/>
      <c r="N76" s="254"/>
      <c r="O76" s="254"/>
      <c r="P76" s="254"/>
      <c r="Q76" s="254"/>
      <c r="R76" s="254"/>
    </row>
    <row r="77" spans="1:18" x14ac:dyDescent="0.3">
      <c r="A77" s="133">
        <v>3850</v>
      </c>
      <c r="B77" s="311" t="s">
        <v>11</v>
      </c>
      <c r="C77" s="91"/>
      <c r="D77" s="92"/>
      <c r="E77" s="148"/>
      <c r="F77" s="157">
        <f>'2. Income &amp; Expenditure Budget'!G83</f>
        <v>0</v>
      </c>
      <c r="G77" s="254"/>
      <c r="H77" s="254"/>
      <c r="I77" s="254"/>
      <c r="J77" s="254"/>
      <c r="K77" s="254"/>
      <c r="L77" s="254"/>
      <c r="M77" s="254"/>
      <c r="N77" s="254"/>
      <c r="O77" s="254"/>
      <c r="P77" s="254"/>
      <c r="Q77" s="254"/>
      <c r="R77" s="254"/>
    </row>
    <row r="78" spans="1:18" x14ac:dyDescent="0.3">
      <c r="A78" s="131">
        <v>3851</v>
      </c>
      <c r="B78" s="308" t="s">
        <v>175</v>
      </c>
      <c r="C78" s="90"/>
      <c r="D78" s="88"/>
      <c r="E78" s="146"/>
      <c r="F78" s="157">
        <f>'2. Income &amp; Expenditure Budget'!G84</f>
        <v>0</v>
      </c>
      <c r="G78" s="254"/>
      <c r="H78" s="254"/>
      <c r="I78" s="254"/>
      <c r="J78" s="254"/>
      <c r="K78" s="254"/>
      <c r="L78" s="254"/>
      <c r="M78" s="254"/>
      <c r="N78" s="254"/>
      <c r="O78" s="254"/>
      <c r="P78" s="254"/>
      <c r="Q78" s="254"/>
      <c r="R78" s="254"/>
    </row>
    <row r="79" spans="1:18" x14ac:dyDescent="0.3">
      <c r="A79" s="131">
        <v>3852</v>
      </c>
      <c r="B79" s="308" t="s">
        <v>177</v>
      </c>
      <c r="C79" s="90"/>
      <c r="D79" s="88"/>
      <c r="E79" s="146"/>
      <c r="F79" s="157">
        <f>'2. Income &amp; Expenditure Budget'!G85</f>
        <v>0</v>
      </c>
      <c r="G79" s="254"/>
      <c r="H79" s="254"/>
      <c r="I79" s="254"/>
      <c r="J79" s="254"/>
      <c r="K79" s="254"/>
      <c r="L79" s="254"/>
      <c r="M79" s="254"/>
      <c r="N79" s="254"/>
      <c r="O79" s="254"/>
      <c r="P79" s="254"/>
      <c r="Q79" s="254"/>
      <c r="R79" s="254"/>
    </row>
    <row r="80" spans="1:18" ht="15" thickBot="1" x14ac:dyDescent="0.35">
      <c r="A80" s="133">
        <v>3853</v>
      </c>
      <c r="B80" s="311" t="s">
        <v>176</v>
      </c>
      <c r="C80" s="91"/>
      <c r="D80" s="92"/>
      <c r="E80" s="148"/>
      <c r="F80" s="342">
        <f>'2. Income &amp; Expenditure Budget'!G86</f>
        <v>0</v>
      </c>
      <c r="G80" s="254"/>
      <c r="H80" s="254"/>
      <c r="I80" s="254"/>
      <c r="J80" s="254"/>
      <c r="K80" s="254"/>
      <c r="L80" s="254"/>
      <c r="M80" s="254"/>
      <c r="N80" s="254"/>
      <c r="O80" s="254"/>
      <c r="P80" s="254"/>
      <c r="Q80" s="254"/>
      <c r="R80" s="254"/>
    </row>
    <row r="81" spans="1:18" ht="15" thickBot="1" x14ac:dyDescent="0.35">
      <c r="A81" s="143" t="s">
        <v>112</v>
      </c>
      <c r="B81" s="142"/>
      <c r="C81" s="139"/>
      <c r="D81" s="139"/>
      <c r="E81" s="140"/>
      <c r="F81" s="162">
        <f>SUM(F72:F80)</f>
        <v>0</v>
      </c>
      <c r="G81" s="293">
        <f t="shared" ref="G81:R81" si="3">SUM(G72:G80)</f>
        <v>0</v>
      </c>
      <c r="H81" s="293">
        <f t="shared" si="3"/>
        <v>0</v>
      </c>
      <c r="I81" s="293">
        <f t="shared" si="3"/>
        <v>0</v>
      </c>
      <c r="J81" s="293">
        <f t="shared" si="3"/>
        <v>0</v>
      </c>
      <c r="K81" s="293">
        <f t="shared" si="3"/>
        <v>0</v>
      </c>
      <c r="L81" s="293">
        <f t="shared" si="3"/>
        <v>0</v>
      </c>
      <c r="M81" s="293">
        <f t="shared" si="3"/>
        <v>0</v>
      </c>
      <c r="N81" s="293">
        <f t="shared" si="3"/>
        <v>0</v>
      </c>
      <c r="O81" s="293">
        <f t="shared" si="3"/>
        <v>0</v>
      </c>
      <c r="P81" s="293">
        <f t="shared" si="3"/>
        <v>0</v>
      </c>
      <c r="Q81" s="293">
        <f t="shared" si="3"/>
        <v>0</v>
      </c>
      <c r="R81" s="293">
        <f t="shared" si="3"/>
        <v>0</v>
      </c>
    </row>
    <row r="82" spans="1:18" ht="15" thickBot="1" x14ac:dyDescent="0.35">
      <c r="A82" s="134"/>
      <c r="B82" s="83" t="s">
        <v>81</v>
      </c>
      <c r="D82" s="14"/>
      <c r="E82" s="14"/>
      <c r="F82" s="153"/>
      <c r="G82" s="254"/>
      <c r="H82" s="254"/>
      <c r="I82" s="254"/>
      <c r="J82" s="254"/>
      <c r="K82" s="254"/>
      <c r="L82" s="254"/>
      <c r="M82" s="254"/>
      <c r="N82" s="254"/>
      <c r="O82" s="254"/>
      <c r="P82" s="254"/>
      <c r="Q82" s="254"/>
      <c r="R82" s="254"/>
    </row>
    <row r="83" spans="1:18" ht="15" thickBot="1" x14ac:dyDescent="0.35">
      <c r="A83" s="143"/>
      <c r="B83" s="142" t="s">
        <v>13</v>
      </c>
      <c r="C83" s="139"/>
      <c r="D83" s="139"/>
      <c r="E83" s="140"/>
      <c r="F83" s="162">
        <f>F81+F69+F42+F36</f>
        <v>333923.3</v>
      </c>
      <c r="G83" s="162">
        <f t="shared" ref="G83:R83" si="4">G81+G69+G42+G36</f>
        <v>0</v>
      </c>
      <c r="H83" s="162">
        <f t="shared" si="4"/>
        <v>0</v>
      </c>
      <c r="I83" s="162">
        <f t="shared" si="4"/>
        <v>0</v>
      </c>
      <c r="J83" s="162">
        <f t="shared" si="4"/>
        <v>0</v>
      </c>
      <c r="K83" s="162">
        <f t="shared" si="4"/>
        <v>0</v>
      </c>
      <c r="L83" s="162">
        <f t="shared" si="4"/>
        <v>0</v>
      </c>
      <c r="M83" s="162">
        <f t="shared" si="4"/>
        <v>0</v>
      </c>
      <c r="N83" s="162">
        <f t="shared" si="4"/>
        <v>0</v>
      </c>
      <c r="O83" s="162">
        <f t="shared" si="4"/>
        <v>0</v>
      </c>
      <c r="P83" s="162">
        <f t="shared" si="4"/>
        <v>0</v>
      </c>
      <c r="Q83" s="162">
        <f t="shared" si="4"/>
        <v>0</v>
      </c>
      <c r="R83" s="162">
        <f t="shared" si="4"/>
        <v>0</v>
      </c>
    </row>
    <row r="84" spans="1:18" x14ac:dyDescent="0.3">
      <c r="A84" s="192"/>
      <c r="B84" s="176"/>
      <c r="C84" s="176"/>
      <c r="D84" s="176"/>
      <c r="E84" s="175"/>
      <c r="F84" s="193"/>
      <c r="G84" s="257"/>
      <c r="H84" s="257"/>
      <c r="I84" s="257"/>
      <c r="J84" s="257"/>
      <c r="K84" s="257"/>
      <c r="L84" s="257"/>
      <c r="M84" s="257"/>
      <c r="N84" s="257"/>
      <c r="O84" s="257"/>
      <c r="P84" s="257"/>
      <c r="Q84" s="257"/>
      <c r="R84" s="257"/>
    </row>
    <row r="85" spans="1:18" ht="15" thickBot="1" x14ac:dyDescent="0.35">
      <c r="A85" s="178"/>
      <c r="B85" s="179" t="s">
        <v>81</v>
      </c>
      <c r="C85" s="180"/>
      <c r="D85" s="181"/>
      <c r="E85" s="181"/>
      <c r="F85" s="182"/>
      <c r="G85" s="254"/>
      <c r="H85" s="254"/>
      <c r="I85" s="254"/>
      <c r="J85" s="254"/>
      <c r="K85" s="254"/>
      <c r="L85" s="254"/>
      <c r="M85" s="254"/>
      <c r="N85" s="254"/>
      <c r="O85" s="254"/>
      <c r="P85" s="254"/>
      <c r="Q85" s="254"/>
      <c r="R85" s="254"/>
    </row>
    <row r="86" spans="1:18" ht="18.600000000000001" thickBot="1" x14ac:dyDescent="0.4">
      <c r="A86" s="187"/>
      <c r="B86" s="195" t="s">
        <v>14</v>
      </c>
      <c r="C86" s="88"/>
      <c r="D86" s="146"/>
      <c r="E86" s="146"/>
      <c r="F86" s="183"/>
      <c r="G86" s="254"/>
      <c r="H86" s="254"/>
      <c r="I86" s="254"/>
      <c r="J86" s="254"/>
      <c r="K86" s="254"/>
      <c r="L86" s="254"/>
      <c r="M86" s="254"/>
      <c r="N86" s="254"/>
      <c r="O86" s="254"/>
      <c r="P86" s="254"/>
      <c r="Q86" s="254"/>
      <c r="R86" s="254"/>
    </row>
    <row r="87" spans="1:18" ht="15" thickBot="1" x14ac:dyDescent="0.35">
      <c r="A87" s="134"/>
      <c r="B87" s="91"/>
      <c r="C87" s="92"/>
      <c r="D87" s="148"/>
      <c r="E87" s="148"/>
      <c r="F87" s="184"/>
      <c r="G87" s="254"/>
      <c r="H87" s="254"/>
      <c r="I87" s="254"/>
      <c r="J87" s="254"/>
      <c r="K87" s="254"/>
      <c r="L87" s="254"/>
      <c r="M87" s="254"/>
      <c r="N87" s="254"/>
      <c r="O87" s="254"/>
      <c r="P87" s="254"/>
      <c r="Q87" s="254"/>
      <c r="R87" s="254"/>
    </row>
    <row r="88" spans="1:18" ht="15" thickBot="1" x14ac:dyDescent="0.35">
      <c r="A88" s="196" t="s">
        <v>113</v>
      </c>
      <c r="B88" s="197"/>
      <c r="C88" s="197"/>
      <c r="D88" s="197"/>
      <c r="E88" s="197"/>
      <c r="F88" s="198"/>
      <c r="G88" s="254"/>
      <c r="H88" s="254"/>
      <c r="I88" s="254"/>
      <c r="J88" s="254"/>
      <c r="K88" s="254"/>
      <c r="L88" s="254"/>
      <c r="M88" s="254"/>
      <c r="N88" s="254"/>
      <c r="O88" s="254"/>
      <c r="P88" s="254"/>
      <c r="Q88" s="254"/>
      <c r="R88" s="254"/>
    </row>
    <row r="89" spans="1:18" x14ac:dyDescent="0.3">
      <c r="A89" s="185">
        <v>4110</v>
      </c>
      <c r="B89" s="186" t="s">
        <v>79</v>
      </c>
      <c r="C89" s="93"/>
      <c r="D89" s="87"/>
      <c r="E89" s="145"/>
      <c r="F89" s="154">
        <f>'2. Income &amp; Expenditure Budget'!G95</f>
        <v>0</v>
      </c>
      <c r="G89" s="254"/>
      <c r="H89" s="254"/>
      <c r="I89" s="254"/>
      <c r="J89" s="254"/>
      <c r="K89" s="254"/>
      <c r="L89" s="254"/>
      <c r="M89" s="254"/>
      <c r="N89" s="254"/>
      <c r="O89" s="254"/>
      <c r="P89" s="254"/>
      <c r="Q89" s="254"/>
      <c r="R89" s="254"/>
    </row>
    <row r="90" spans="1:18" x14ac:dyDescent="0.3">
      <c r="A90" s="132">
        <v>4111</v>
      </c>
      <c r="B90" s="125" t="s">
        <v>88</v>
      </c>
      <c r="C90" s="90"/>
      <c r="D90" s="88"/>
      <c r="E90" s="146"/>
      <c r="F90" s="154">
        <f>'2. Income &amp; Expenditure Budget'!G96</f>
        <v>0</v>
      </c>
      <c r="G90" s="254"/>
      <c r="H90" s="254"/>
      <c r="I90" s="254"/>
      <c r="J90" s="254"/>
      <c r="K90" s="254"/>
      <c r="L90" s="254"/>
      <c r="M90" s="254"/>
      <c r="N90" s="254"/>
      <c r="O90" s="254"/>
      <c r="P90" s="254"/>
      <c r="Q90" s="254"/>
      <c r="R90" s="254"/>
    </row>
    <row r="91" spans="1:18" x14ac:dyDescent="0.3">
      <c r="A91" s="132">
        <v>4112</v>
      </c>
      <c r="B91" s="126" t="s">
        <v>271</v>
      </c>
      <c r="C91" s="90"/>
      <c r="D91" s="88"/>
      <c r="E91" s="146"/>
      <c r="F91" s="154">
        <f>'2. Income &amp; Expenditure Budget'!G97</f>
        <v>0</v>
      </c>
      <c r="G91" s="254"/>
      <c r="H91" s="254"/>
      <c r="I91" s="254"/>
      <c r="J91" s="254"/>
      <c r="K91" s="254"/>
      <c r="L91" s="254"/>
      <c r="M91" s="254"/>
      <c r="N91" s="254"/>
      <c r="O91" s="254"/>
      <c r="P91" s="254"/>
      <c r="Q91" s="254"/>
      <c r="R91" s="254"/>
    </row>
    <row r="92" spans="1:18" x14ac:dyDescent="0.3">
      <c r="A92" s="131">
        <v>4150</v>
      </c>
      <c r="B92" s="124" t="s">
        <v>114</v>
      </c>
      <c r="C92" s="90"/>
      <c r="D92" s="88"/>
      <c r="E92" s="146"/>
      <c r="F92" s="154">
        <f>'2. Income &amp; Expenditure Budget'!G98</f>
        <v>20874</v>
      </c>
      <c r="G92" s="254"/>
      <c r="H92" s="254"/>
      <c r="I92" s="254"/>
      <c r="J92" s="254"/>
      <c r="K92" s="254"/>
      <c r="L92" s="254"/>
      <c r="M92" s="254"/>
      <c r="N92" s="254"/>
      <c r="O92" s="254"/>
      <c r="P92" s="254"/>
      <c r="Q92" s="254"/>
      <c r="R92" s="254"/>
    </row>
    <row r="93" spans="1:18" x14ac:dyDescent="0.3">
      <c r="A93" s="132">
        <v>4155</v>
      </c>
      <c r="B93" s="125" t="s">
        <v>128</v>
      </c>
      <c r="C93" s="90"/>
      <c r="D93" s="88"/>
      <c r="E93" s="146"/>
      <c r="F93" s="154">
        <f>'2. Income &amp; Expenditure Budget'!G99</f>
        <v>0</v>
      </c>
      <c r="G93" s="254"/>
      <c r="H93" s="254"/>
      <c r="I93" s="254"/>
      <c r="J93" s="254"/>
      <c r="K93" s="254"/>
      <c r="L93" s="254"/>
      <c r="M93" s="254"/>
      <c r="N93" s="254"/>
      <c r="O93" s="254"/>
      <c r="P93" s="254"/>
      <c r="Q93" s="254"/>
      <c r="R93" s="254"/>
    </row>
    <row r="94" spans="1:18" x14ac:dyDescent="0.3">
      <c r="A94" s="132">
        <v>4170</v>
      </c>
      <c r="B94" s="126" t="s">
        <v>199</v>
      </c>
      <c r="C94" s="90"/>
      <c r="D94" s="88"/>
      <c r="E94" s="146"/>
      <c r="F94" s="154">
        <f>'2. Income &amp; Expenditure Budget'!G100</f>
        <v>0</v>
      </c>
      <c r="G94" s="254"/>
      <c r="H94" s="254"/>
      <c r="I94" s="254"/>
      <c r="J94" s="254"/>
      <c r="K94" s="254"/>
      <c r="L94" s="254"/>
      <c r="M94" s="254"/>
      <c r="N94" s="254"/>
      <c r="O94" s="254"/>
      <c r="P94" s="254"/>
      <c r="Q94" s="254"/>
      <c r="R94" s="254"/>
    </row>
    <row r="95" spans="1:18" x14ac:dyDescent="0.3">
      <c r="A95" s="132">
        <v>4180</v>
      </c>
      <c r="B95" s="125" t="s">
        <v>272</v>
      </c>
      <c r="C95" s="90"/>
      <c r="D95" s="88"/>
      <c r="E95" s="146"/>
      <c r="F95" s="154">
        <f>'2. Income &amp; Expenditure Budget'!G101</f>
        <v>0</v>
      </c>
      <c r="G95" s="254"/>
      <c r="H95" s="254"/>
      <c r="I95" s="254"/>
      <c r="J95" s="254"/>
      <c r="K95" s="254"/>
      <c r="L95" s="254"/>
      <c r="M95" s="254"/>
      <c r="N95" s="254"/>
      <c r="O95" s="254"/>
      <c r="P95" s="254"/>
      <c r="Q95" s="254"/>
      <c r="R95" s="254"/>
    </row>
    <row r="96" spans="1:18" x14ac:dyDescent="0.3">
      <c r="A96" s="132">
        <v>4190</v>
      </c>
      <c r="B96" s="327" t="s">
        <v>230</v>
      </c>
      <c r="C96" s="90"/>
      <c r="D96" s="88"/>
      <c r="E96" s="146"/>
      <c r="F96" s="154">
        <f>'2. Income &amp; Expenditure Budget'!G102</f>
        <v>0</v>
      </c>
      <c r="G96" s="254"/>
      <c r="H96" s="254"/>
      <c r="I96" s="254"/>
      <c r="J96" s="254"/>
      <c r="K96" s="254"/>
      <c r="L96" s="254"/>
      <c r="M96" s="254"/>
      <c r="N96" s="254"/>
      <c r="O96" s="254"/>
      <c r="P96" s="254"/>
      <c r="Q96" s="254"/>
      <c r="R96" s="254"/>
    </row>
    <row r="97" spans="1:18" x14ac:dyDescent="0.3">
      <c r="A97" s="136">
        <v>4196</v>
      </c>
      <c r="B97" s="129" t="s">
        <v>178</v>
      </c>
      <c r="C97" s="91"/>
      <c r="D97" s="92"/>
      <c r="E97" s="148"/>
      <c r="F97" s="154">
        <f>'2. Income &amp; Expenditure Budget'!G103</f>
        <v>0</v>
      </c>
      <c r="G97" s="254"/>
      <c r="H97" s="254"/>
      <c r="I97" s="254"/>
      <c r="J97" s="254"/>
      <c r="K97" s="254"/>
      <c r="L97" s="254"/>
      <c r="M97" s="254"/>
      <c r="N97" s="254"/>
      <c r="O97" s="254"/>
      <c r="P97" s="254"/>
      <c r="Q97" s="254"/>
      <c r="R97" s="254"/>
    </row>
    <row r="98" spans="1:18" ht="15" thickBot="1" x14ac:dyDescent="0.35">
      <c r="A98" s="132">
        <v>4197</v>
      </c>
      <c r="B98" s="129" t="s">
        <v>273</v>
      </c>
      <c r="C98" s="91"/>
      <c r="D98" s="92"/>
      <c r="E98" s="148"/>
      <c r="F98" s="154">
        <f>'2. Income &amp; Expenditure Budget'!G104</f>
        <v>0</v>
      </c>
      <c r="G98" s="254"/>
      <c r="H98" s="254"/>
      <c r="I98" s="254"/>
      <c r="J98" s="254"/>
      <c r="K98" s="254"/>
      <c r="L98" s="254"/>
      <c r="M98" s="254"/>
      <c r="N98" s="254"/>
      <c r="O98" s="254"/>
      <c r="P98" s="254"/>
      <c r="Q98" s="254"/>
      <c r="R98" s="254"/>
    </row>
    <row r="99" spans="1:18" ht="15" thickBot="1" x14ac:dyDescent="0.35">
      <c r="A99" s="196" t="s">
        <v>124</v>
      </c>
      <c r="B99" s="197"/>
      <c r="C99" s="197"/>
      <c r="D99" s="197"/>
      <c r="E99" s="197"/>
      <c r="F99" s="283">
        <f>SUM(F89:F98)</f>
        <v>20874</v>
      </c>
      <c r="G99" s="343">
        <f>SUM(G89:G98)</f>
        <v>0</v>
      </c>
      <c r="H99" s="343">
        <f t="shared" ref="H99:R99" si="5">SUM(H89:H98)</f>
        <v>0</v>
      </c>
      <c r="I99" s="343">
        <f t="shared" si="5"/>
        <v>0</v>
      </c>
      <c r="J99" s="343">
        <f t="shared" si="5"/>
        <v>0</v>
      </c>
      <c r="K99" s="343">
        <f t="shared" si="5"/>
        <v>0</v>
      </c>
      <c r="L99" s="343">
        <f t="shared" si="5"/>
        <v>0</v>
      </c>
      <c r="M99" s="343">
        <f t="shared" si="5"/>
        <v>0</v>
      </c>
      <c r="N99" s="343">
        <f t="shared" si="5"/>
        <v>0</v>
      </c>
      <c r="O99" s="343">
        <f t="shared" si="5"/>
        <v>0</v>
      </c>
      <c r="P99" s="343">
        <f t="shared" si="5"/>
        <v>0</v>
      </c>
      <c r="Q99" s="343">
        <f t="shared" si="5"/>
        <v>0</v>
      </c>
      <c r="R99" s="343">
        <f t="shared" si="5"/>
        <v>0</v>
      </c>
    </row>
    <row r="100" spans="1:18" ht="15" thickBot="1" x14ac:dyDescent="0.35">
      <c r="A100" s="134"/>
      <c r="B100" s="83" t="s">
        <v>81</v>
      </c>
      <c r="D100" s="14"/>
      <c r="E100" s="14"/>
      <c r="F100" s="153"/>
      <c r="G100" s="254"/>
      <c r="H100" s="254"/>
      <c r="I100" s="254"/>
      <c r="J100" s="254"/>
      <c r="K100" s="254"/>
      <c r="L100" s="254"/>
      <c r="M100" s="254"/>
      <c r="N100" s="254"/>
      <c r="O100" s="254"/>
      <c r="P100" s="254"/>
      <c r="Q100" s="254"/>
      <c r="R100" s="254"/>
    </row>
    <row r="101" spans="1:18" ht="15" thickBot="1" x14ac:dyDescent="0.35">
      <c r="A101" s="196" t="s">
        <v>115</v>
      </c>
      <c r="B101" s="197"/>
      <c r="C101" s="197"/>
      <c r="D101" s="197"/>
      <c r="E101" s="197"/>
      <c r="F101" s="198"/>
      <c r="G101" s="254"/>
      <c r="H101" s="254"/>
      <c r="I101" s="254"/>
      <c r="J101" s="254"/>
      <c r="K101" s="254"/>
      <c r="L101" s="254"/>
      <c r="M101" s="254"/>
      <c r="N101" s="254"/>
      <c r="O101" s="254"/>
      <c r="P101" s="254"/>
      <c r="Q101" s="254"/>
      <c r="R101" s="254"/>
    </row>
    <row r="102" spans="1:18" x14ac:dyDescent="0.3">
      <c r="A102" s="297">
        <v>4310</v>
      </c>
      <c r="B102" s="126" t="s">
        <v>274</v>
      </c>
      <c r="C102" s="90"/>
      <c r="D102" s="88"/>
      <c r="E102" s="146"/>
      <c r="F102" s="159">
        <f>'2. Income &amp; Expenditure Budget'!G108</f>
        <v>0</v>
      </c>
      <c r="G102" s="254"/>
      <c r="H102" s="254"/>
      <c r="I102" s="254"/>
      <c r="J102" s="254"/>
      <c r="K102" s="254"/>
      <c r="L102" s="254"/>
      <c r="M102" s="254"/>
      <c r="N102" s="254"/>
      <c r="O102" s="254"/>
      <c r="P102" s="254"/>
      <c r="Q102" s="254"/>
      <c r="R102" s="254"/>
    </row>
    <row r="103" spans="1:18" x14ac:dyDescent="0.3">
      <c r="A103" s="131">
        <v>4330</v>
      </c>
      <c r="B103" s="126" t="s">
        <v>200</v>
      </c>
      <c r="C103" s="90"/>
      <c r="D103" s="88"/>
      <c r="E103" s="146"/>
      <c r="F103" s="159">
        <f>'2. Income &amp; Expenditure Budget'!G109</f>
        <v>0</v>
      </c>
      <c r="G103" s="254"/>
      <c r="H103" s="254"/>
      <c r="I103" s="254"/>
      <c r="J103" s="254"/>
      <c r="K103" s="254"/>
      <c r="L103" s="254"/>
      <c r="M103" s="254"/>
      <c r="N103" s="254"/>
      <c r="O103" s="254"/>
      <c r="P103" s="254"/>
      <c r="Q103" s="254"/>
      <c r="R103" s="254"/>
    </row>
    <row r="104" spans="1:18" x14ac:dyDescent="0.3">
      <c r="A104" s="131">
        <v>4350</v>
      </c>
      <c r="B104" s="126" t="s">
        <v>201</v>
      </c>
      <c r="C104" s="90"/>
      <c r="D104" s="88"/>
      <c r="E104" s="146"/>
      <c r="F104" s="159">
        <f>'2. Income &amp; Expenditure Budget'!G110</f>
        <v>0</v>
      </c>
      <c r="G104" s="254"/>
      <c r="H104" s="254"/>
      <c r="I104" s="254"/>
      <c r="J104" s="254"/>
      <c r="K104" s="254"/>
      <c r="L104" s="254"/>
      <c r="M104" s="254"/>
      <c r="N104" s="254"/>
      <c r="O104" s="254"/>
      <c r="P104" s="254"/>
      <c r="Q104" s="254"/>
      <c r="R104" s="254"/>
    </row>
    <row r="105" spans="1:18" x14ac:dyDescent="0.3">
      <c r="A105" s="131">
        <v>4370</v>
      </c>
      <c r="B105" s="126" t="s">
        <v>202</v>
      </c>
      <c r="C105" s="90"/>
      <c r="D105" s="88"/>
      <c r="E105" s="146"/>
      <c r="F105" s="159">
        <f>'2. Income &amp; Expenditure Budget'!G111</f>
        <v>0</v>
      </c>
      <c r="G105" s="254"/>
      <c r="H105" s="254"/>
      <c r="I105" s="254"/>
      <c r="J105" s="254"/>
      <c r="K105" s="254"/>
      <c r="L105" s="254"/>
      <c r="M105" s="254"/>
      <c r="N105" s="254"/>
      <c r="O105" s="254"/>
      <c r="P105" s="254"/>
      <c r="Q105" s="254"/>
      <c r="R105" s="254"/>
    </row>
    <row r="106" spans="1:18" x14ac:dyDescent="0.3">
      <c r="A106" s="131">
        <v>4390</v>
      </c>
      <c r="B106" s="126" t="s">
        <v>203</v>
      </c>
      <c r="C106" s="90"/>
      <c r="D106" s="88"/>
      <c r="E106" s="146"/>
      <c r="F106" s="159">
        <f>'2. Income &amp; Expenditure Budget'!G112</f>
        <v>0</v>
      </c>
      <c r="G106" s="254"/>
      <c r="H106" s="254"/>
      <c r="I106" s="254"/>
      <c r="J106" s="254"/>
      <c r="K106" s="254"/>
      <c r="L106" s="254"/>
      <c r="M106" s="254"/>
      <c r="N106" s="254"/>
      <c r="O106" s="254"/>
      <c r="P106" s="254"/>
      <c r="Q106" s="254"/>
      <c r="R106" s="254"/>
    </row>
    <row r="107" spans="1:18" x14ac:dyDescent="0.3">
      <c r="A107" s="131">
        <v>4410</v>
      </c>
      <c r="B107" s="126" t="s">
        <v>275</v>
      </c>
      <c r="C107" s="90"/>
      <c r="D107" s="88"/>
      <c r="E107" s="146"/>
      <c r="F107" s="159">
        <f>'2. Income &amp; Expenditure Budget'!G113</f>
        <v>0</v>
      </c>
      <c r="G107" s="254"/>
      <c r="H107" s="254"/>
      <c r="I107" s="254"/>
      <c r="J107" s="254"/>
      <c r="K107" s="254"/>
      <c r="L107" s="254"/>
      <c r="M107" s="254"/>
      <c r="N107" s="254"/>
      <c r="O107" s="254"/>
      <c r="P107" s="254"/>
      <c r="Q107" s="254"/>
      <c r="R107" s="254"/>
    </row>
    <row r="108" spans="1:18" x14ac:dyDescent="0.3">
      <c r="A108" s="131">
        <v>4430</v>
      </c>
      <c r="B108" s="126" t="s">
        <v>204</v>
      </c>
      <c r="C108" s="90"/>
      <c r="D108" s="88"/>
      <c r="E108" s="146"/>
      <c r="F108" s="159">
        <f>'2. Income &amp; Expenditure Budget'!G114</f>
        <v>0</v>
      </c>
      <c r="G108" s="254"/>
      <c r="H108" s="254"/>
      <c r="I108" s="254"/>
      <c r="J108" s="254"/>
      <c r="K108" s="254"/>
      <c r="L108" s="254"/>
      <c r="M108" s="254"/>
      <c r="N108" s="254"/>
      <c r="O108" s="254"/>
      <c r="P108" s="254"/>
      <c r="Q108" s="254"/>
      <c r="R108" s="254"/>
    </row>
    <row r="109" spans="1:18" x14ac:dyDescent="0.3">
      <c r="A109" s="131">
        <v>4450</v>
      </c>
      <c r="B109" s="126" t="s">
        <v>205</v>
      </c>
      <c r="C109" s="90"/>
      <c r="D109" s="88"/>
      <c r="E109" s="146"/>
      <c r="F109" s="159">
        <f>'2. Income &amp; Expenditure Budget'!G115</f>
        <v>0</v>
      </c>
      <c r="G109" s="254"/>
      <c r="H109" s="254"/>
      <c r="I109" s="254"/>
      <c r="J109" s="254"/>
      <c r="K109" s="254"/>
      <c r="L109" s="254"/>
      <c r="M109" s="254"/>
      <c r="N109" s="254"/>
      <c r="O109" s="254"/>
      <c r="P109" s="254"/>
      <c r="Q109" s="254"/>
      <c r="R109" s="254"/>
    </row>
    <row r="110" spans="1:18" x14ac:dyDescent="0.3">
      <c r="A110" s="131">
        <v>4470</v>
      </c>
      <c r="B110" s="126" t="s">
        <v>206</v>
      </c>
      <c r="C110" s="90"/>
      <c r="D110" s="88"/>
      <c r="E110" s="146"/>
      <c r="F110" s="159">
        <f>'2. Income &amp; Expenditure Budget'!G116</f>
        <v>0</v>
      </c>
      <c r="G110" s="254"/>
      <c r="H110" s="254"/>
      <c r="I110" s="254"/>
      <c r="J110" s="254"/>
      <c r="K110" s="254"/>
      <c r="L110" s="254"/>
      <c r="M110" s="254"/>
      <c r="N110" s="254"/>
      <c r="O110" s="254"/>
      <c r="P110" s="254"/>
      <c r="Q110" s="254"/>
      <c r="R110" s="254"/>
    </row>
    <row r="111" spans="1:18" x14ac:dyDescent="0.3">
      <c r="A111" s="131">
        <v>4490</v>
      </c>
      <c r="B111" s="126" t="s">
        <v>207</v>
      </c>
      <c r="C111" s="90"/>
      <c r="D111" s="88"/>
      <c r="E111" s="146"/>
      <c r="F111" s="159">
        <f>'2. Income &amp; Expenditure Budget'!G117</f>
        <v>0</v>
      </c>
      <c r="G111" s="254"/>
      <c r="H111" s="254"/>
      <c r="I111" s="254"/>
      <c r="J111" s="254"/>
      <c r="K111" s="254"/>
      <c r="L111" s="254"/>
      <c r="M111" s="254"/>
      <c r="N111" s="254"/>
      <c r="O111" s="254"/>
      <c r="P111" s="254"/>
      <c r="Q111" s="254"/>
      <c r="R111" s="254"/>
    </row>
    <row r="112" spans="1:18" x14ac:dyDescent="0.3">
      <c r="A112" s="131">
        <v>4550</v>
      </c>
      <c r="B112" s="126" t="s">
        <v>208</v>
      </c>
      <c r="C112" s="90"/>
      <c r="D112" s="88"/>
      <c r="E112" s="146"/>
      <c r="F112" s="159">
        <f>'2. Income &amp; Expenditure Budget'!G118</f>
        <v>0</v>
      </c>
      <c r="G112" s="254"/>
      <c r="H112" s="254"/>
      <c r="I112" s="254"/>
      <c r="J112" s="254"/>
      <c r="K112" s="254"/>
      <c r="L112" s="254"/>
      <c r="M112" s="254"/>
      <c r="N112" s="254"/>
      <c r="O112" s="254"/>
      <c r="P112" s="254"/>
      <c r="Q112" s="254"/>
      <c r="R112" s="254"/>
    </row>
    <row r="113" spans="1:18" x14ac:dyDescent="0.3">
      <c r="A113" s="131">
        <v>4570</v>
      </c>
      <c r="B113" s="126" t="s">
        <v>209</v>
      </c>
      <c r="C113" s="90"/>
      <c r="D113" s="88"/>
      <c r="E113" s="146"/>
      <c r="F113" s="159">
        <f>'2. Income &amp; Expenditure Budget'!G119</f>
        <v>0</v>
      </c>
      <c r="G113" s="254"/>
      <c r="H113" s="254"/>
      <c r="I113" s="254"/>
      <c r="J113" s="254"/>
      <c r="K113" s="254"/>
      <c r="L113" s="254"/>
      <c r="M113" s="254"/>
      <c r="N113" s="254"/>
      <c r="O113" s="254"/>
      <c r="P113" s="254"/>
      <c r="Q113" s="254"/>
      <c r="R113" s="254"/>
    </row>
    <row r="114" spans="1:18" x14ac:dyDescent="0.3">
      <c r="A114" s="131">
        <v>4590</v>
      </c>
      <c r="B114" s="126" t="s">
        <v>231</v>
      </c>
      <c r="C114" s="90"/>
      <c r="D114" s="88"/>
      <c r="E114" s="146"/>
      <c r="F114" s="159">
        <f>'2. Income &amp; Expenditure Budget'!G120</f>
        <v>0</v>
      </c>
      <c r="G114" s="254"/>
      <c r="H114" s="254"/>
      <c r="I114" s="254"/>
      <c r="J114" s="254"/>
      <c r="K114" s="254"/>
      <c r="L114" s="254"/>
      <c r="M114" s="254"/>
      <c r="N114" s="254"/>
      <c r="O114" s="254"/>
      <c r="P114" s="254"/>
      <c r="Q114" s="254"/>
      <c r="R114" s="254"/>
    </row>
    <row r="115" spans="1:18" x14ac:dyDescent="0.3">
      <c r="A115" s="131">
        <v>4610</v>
      </c>
      <c r="B115" s="126" t="s">
        <v>210</v>
      </c>
      <c r="C115" s="90"/>
      <c r="D115" s="88"/>
      <c r="E115" s="146"/>
      <c r="F115" s="159">
        <f>'2. Income &amp; Expenditure Budget'!G121</f>
        <v>0</v>
      </c>
      <c r="G115" s="254"/>
      <c r="H115" s="254"/>
      <c r="I115" s="254"/>
      <c r="J115" s="254"/>
      <c r="K115" s="254"/>
      <c r="L115" s="254"/>
      <c r="M115" s="254"/>
      <c r="N115" s="254"/>
      <c r="O115" s="254"/>
      <c r="P115" s="254"/>
      <c r="Q115" s="254"/>
      <c r="R115" s="254"/>
    </row>
    <row r="116" spans="1:18" x14ac:dyDescent="0.3">
      <c r="A116" s="131">
        <v>4620</v>
      </c>
      <c r="B116" s="126" t="s">
        <v>211</v>
      </c>
      <c r="C116" s="90"/>
      <c r="D116" s="88"/>
      <c r="E116" s="146"/>
      <c r="F116" s="159">
        <f>'2. Income &amp; Expenditure Budget'!G122</f>
        <v>0</v>
      </c>
      <c r="G116" s="254"/>
      <c r="H116" s="254"/>
      <c r="I116" s="254"/>
      <c r="J116" s="254"/>
      <c r="K116" s="254"/>
      <c r="L116" s="254"/>
      <c r="M116" s="254"/>
      <c r="N116" s="254"/>
      <c r="O116" s="254"/>
      <c r="P116" s="254"/>
      <c r="Q116" s="254"/>
      <c r="R116" s="254"/>
    </row>
    <row r="117" spans="1:18" x14ac:dyDescent="0.3">
      <c r="A117" s="131">
        <v>4630</v>
      </c>
      <c r="B117" s="126" t="s">
        <v>276</v>
      </c>
      <c r="C117" s="90"/>
      <c r="D117" s="88"/>
      <c r="E117" s="146"/>
      <c r="F117" s="159">
        <f>'2. Income &amp; Expenditure Budget'!G123</f>
        <v>0</v>
      </c>
      <c r="G117" s="254"/>
      <c r="H117" s="254"/>
      <c r="I117" s="254"/>
      <c r="J117" s="254"/>
      <c r="K117" s="254"/>
      <c r="L117" s="254"/>
      <c r="M117" s="254"/>
      <c r="N117" s="254"/>
      <c r="O117" s="254"/>
      <c r="P117" s="254"/>
      <c r="Q117" s="254"/>
      <c r="R117" s="254"/>
    </row>
    <row r="118" spans="1:18" x14ac:dyDescent="0.3">
      <c r="A118" s="131">
        <v>4640</v>
      </c>
      <c r="B118" s="126" t="s">
        <v>212</v>
      </c>
      <c r="C118" s="90"/>
      <c r="D118" s="88"/>
      <c r="E118" s="146"/>
      <c r="F118" s="159">
        <f>'2. Income &amp; Expenditure Budget'!G124</f>
        <v>0</v>
      </c>
      <c r="G118" s="254"/>
      <c r="H118" s="254"/>
      <c r="I118" s="254"/>
      <c r="J118" s="254"/>
      <c r="K118" s="254"/>
      <c r="L118" s="254"/>
      <c r="M118" s="254"/>
      <c r="N118" s="254"/>
      <c r="O118" s="254"/>
      <c r="P118" s="254"/>
      <c r="Q118" s="254"/>
      <c r="R118" s="254"/>
    </row>
    <row r="119" spans="1:18" x14ac:dyDescent="0.3">
      <c r="A119" s="131">
        <v>4650</v>
      </c>
      <c r="B119" s="126" t="s">
        <v>213</v>
      </c>
      <c r="C119" s="90"/>
      <c r="D119" s="88"/>
      <c r="E119" s="146"/>
      <c r="F119" s="159">
        <f>'2. Income &amp; Expenditure Budget'!G125</f>
        <v>0</v>
      </c>
      <c r="G119" s="254"/>
      <c r="H119" s="254"/>
      <c r="I119" s="254"/>
      <c r="J119" s="254"/>
      <c r="K119" s="254"/>
      <c r="L119" s="254"/>
      <c r="M119" s="254"/>
      <c r="N119" s="254"/>
      <c r="O119" s="254"/>
      <c r="P119" s="254"/>
      <c r="Q119" s="254"/>
      <c r="R119" s="254"/>
    </row>
    <row r="120" spans="1:18" x14ac:dyDescent="0.3">
      <c r="A120" s="131">
        <v>4670</v>
      </c>
      <c r="B120" s="126" t="s">
        <v>116</v>
      </c>
      <c r="C120" s="90"/>
      <c r="D120" s="88"/>
      <c r="E120" s="146"/>
      <c r="F120" s="159">
        <f>'2. Income &amp; Expenditure Budget'!G126</f>
        <v>0</v>
      </c>
      <c r="G120" s="254"/>
      <c r="H120" s="254"/>
      <c r="I120" s="254"/>
      <c r="J120" s="254"/>
      <c r="K120" s="254"/>
      <c r="L120" s="254"/>
      <c r="M120" s="254"/>
      <c r="N120" s="254"/>
      <c r="O120" s="254"/>
      <c r="P120" s="254"/>
      <c r="Q120" s="254"/>
      <c r="R120" s="254"/>
    </row>
    <row r="121" spans="1:18" x14ac:dyDescent="0.3">
      <c r="A121" s="132">
        <v>4671</v>
      </c>
      <c r="B121" s="125" t="s">
        <v>232</v>
      </c>
      <c r="C121" s="89"/>
      <c r="D121" s="88"/>
      <c r="E121" s="146"/>
      <c r="F121" s="159">
        <f>'2. Income &amp; Expenditure Budget'!G127</f>
        <v>0</v>
      </c>
      <c r="G121" s="254"/>
      <c r="H121" s="254"/>
      <c r="I121" s="254"/>
      <c r="J121" s="254"/>
      <c r="K121" s="254"/>
      <c r="L121" s="254"/>
      <c r="M121" s="254"/>
      <c r="N121" s="254"/>
      <c r="O121" s="254"/>
      <c r="P121" s="254"/>
      <c r="Q121" s="254"/>
      <c r="R121" s="254"/>
    </row>
    <row r="122" spans="1:18" x14ac:dyDescent="0.3">
      <c r="A122" s="132">
        <v>4690</v>
      </c>
      <c r="B122" s="126" t="s">
        <v>277</v>
      </c>
      <c r="C122" s="90"/>
      <c r="D122" s="88"/>
      <c r="E122" s="146"/>
      <c r="F122" s="159">
        <f>'2. Income &amp; Expenditure Budget'!G128</f>
        <v>0</v>
      </c>
      <c r="G122" s="254"/>
      <c r="H122" s="254"/>
      <c r="I122" s="254"/>
      <c r="J122" s="254"/>
      <c r="K122" s="254"/>
      <c r="L122" s="254"/>
      <c r="M122" s="254"/>
      <c r="N122" s="254"/>
      <c r="O122" s="254"/>
      <c r="P122" s="254"/>
      <c r="Q122" s="254"/>
      <c r="R122" s="254"/>
    </row>
    <row r="123" spans="1:18" x14ac:dyDescent="0.3">
      <c r="A123" s="132">
        <v>4710</v>
      </c>
      <c r="B123" s="126" t="s">
        <v>278</v>
      </c>
      <c r="C123" s="90"/>
      <c r="D123" s="88"/>
      <c r="E123" s="146"/>
      <c r="F123" s="159">
        <f>'2. Income &amp; Expenditure Budget'!G129</f>
        <v>0</v>
      </c>
      <c r="G123" s="254"/>
      <c r="H123" s="254"/>
      <c r="I123" s="254"/>
      <c r="J123" s="254"/>
      <c r="K123" s="254"/>
      <c r="L123" s="254"/>
      <c r="M123" s="254"/>
      <c r="N123" s="254"/>
      <c r="O123" s="254"/>
      <c r="P123" s="254"/>
      <c r="Q123" s="254"/>
      <c r="R123" s="254"/>
    </row>
    <row r="124" spans="1:18" x14ac:dyDescent="0.3">
      <c r="A124" s="132">
        <v>4720</v>
      </c>
      <c r="B124" s="126" t="s">
        <v>214</v>
      </c>
      <c r="C124" s="90"/>
      <c r="D124" s="88"/>
      <c r="E124" s="146"/>
      <c r="F124" s="159">
        <f>'2. Income &amp; Expenditure Budget'!G130</f>
        <v>0</v>
      </c>
      <c r="G124" s="254"/>
      <c r="H124" s="254"/>
      <c r="I124" s="254"/>
      <c r="J124" s="254"/>
      <c r="K124" s="254"/>
      <c r="L124" s="254"/>
      <c r="M124" s="254"/>
      <c r="N124" s="254"/>
      <c r="O124" s="254"/>
      <c r="P124" s="254"/>
      <c r="Q124" s="254"/>
      <c r="R124" s="254"/>
    </row>
    <row r="125" spans="1:18" x14ac:dyDescent="0.3">
      <c r="A125" s="132">
        <v>4730</v>
      </c>
      <c r="B125" s="126" t="s">
        <v>179</v>
      </c>
      <c r="C125" s="90"/>
      <c r="D125" s="88"/>
      <c r="E125" s="146"/>
      <c r="F125" s="159">
        <f>'2. Income &amp; Expenditure Budget'!G131</f>
        <v>13536</v>
      </c>
      <c r="G125" s="254"/>
      <c r="H125" s="254"/>
      <c r="I125" s="254"/>
      <c r="J125" s="254"/>
      <c r="K125" s="254"/>
      <c r="L125" s="254"/>
      <c r="M125" s="254"/>
      <c r="N125" s="254"/>
      <c r="O125" s="254"/>
      <c r="P125" s="254"/>
      <c r="Q125" s="254"/>
      <c r="R125" s="254"/>
    </row>
    <row r="126" spans="1:18" x14ac:dyDescent="0.3">
      <c r="A126" s="132">
        <v>4740</v>
      </c>
      <c r="B126" s="126" t="s">
        <v>215</v>
      </c>
      <c r="C126" s="90"/>
      <c r="D126" s="88"/>
      <c r="E126" s="146"/>
      <c r="F126" s="159">
        <f>'2. Income &amp; Expenditure Budget'!G132</f>
        <v>0</v>
      </c>
      <c r="G126" s="254"/>
      <c r="H126" s="254"/>
      <c r="I126" s="254"/>
      <c r="J126" s="254"/>
      <c r="K126" s="254"/>
      <c r="L126" s="254"/>
      <c r="M126" s="254"/>
      <c r="N126" s="254"/>
      <c r="O126" s="254"/>
      <c r="P126" s="254"/>
      <c r="Q126" s="254"/>
      <c r="R126" s="254"/>
    </row>
    <row r="127" spans="1:18" x14ac:dyDescent="0.3">
      <c r="A127" s="132">
        <v>4750</v>
      </c>
      <c r="B127" s="126" t="s">
        <v>216</v>
      </c>
      <c r="C127" s="90"/>
      <c r="D127" s="88"/>
      <c r="E127" s="146"/>
      <c r="F127" s="159">
        <f>'2. Income &amp; Expenditure Budget'!G133</f>
        <v>0</v>
      </c>
      <c r="G127" s="254"/>
      <c r="H127" s="254"/>
      <c r="I127" s="254"/>
      <c r="J127" s="254"/>
      <c r="K127" s="254"/>
      <c r="L127" s="254"/>
      <c r="M127" s="254"/>
      <c r="N127" s="254"/>
      <c r="O127" s="254"/>
      <c r="P127" s="254"/>
      <c r="Q127" s="254"/>
      <c r="R127" s="254"/>
    </row>
    <row r="128" spans="1:18" ht="15" customHeight="1" x14ac:dyDescent="0.3">
      <c r="A128" s="132">
        <v>4760</v>
      </c>
      <c r="B128" s="126" t="s">
        <v>217</v>
      </c>
      <c r="C128" s="90"/>
      <c r="D128" s="88"/>
      <c r="E128" s="146"/>
      <c r="F128" s="159">
        <f>'2. Income &amp; Expenditure Budget'!G134</f>
        <v>0</v>
      </c>
      <c r="G128" s="254"/>
      <c r="H128" s="254"/>
      <c r="I128" s="254"/>
      <c r="J128" s="254"/>
      <c r="K128" s="254"/>
      <c r="L128" s="254"/>
      <c r="M128" s="254"/>
      <c r="N128" s="254"/>
      <c r="O128" s="254"/>
      <c r="P128" s="254"/>
      <c r="Q128" s="254"/>
      <c r="R128" s="254"/>
    </row>
    <row r="129" spans="1:18" x14ac:dyDescent="0.3">
      <c r="A129" s="131">
        <v>4770</v>
      </c>
      <c r="B129" s="126" t="s">
        <v>218</v>
      </c>
      <c r="C129" s="90"/>
      <c r="D129" s="88"/>
      <c r="E129" s="146"/>
      <c r="F129" s="159">
        <f>'2. Income &amp; Expenditure Budget'!G135</f>
        <v>0</v>
      </c>
      <c r="G129" s="254"/>
      <c r="H129" s="254"/>
      <c r="I129" s="254"/>
      <c r="J129" s="254"/>
      <c r="K129" s="254"/>
      <c r="L129" s="254"/>
      <c r="M129" s="254"/>
      <c r="N129" s="254"/>
      <c r="O129" s="254"/>
      <c r="P129" s="254"/>
      <c r="Q129" s="254"/>
      <c r="R129" s="254"/>
    </row>
    <row r="130" spans="1:18" x14ac:dyDescent="0.3">
      <c r="A130" s="131">
        <v>4780</v>
      </c>
      <c r="B130" s="126" t="s">
        <v>279</v>
      </c>
      <c r="C130" s="90"/>
      <c r="D130" s="88"/>
      <c r="E130" s="146"/>
      <c r="F130" s="159">
        <f>'2. Income &amp; Expenditure Budget'!G136</f>
        <v>0</v>
      </c>
      <c r="G130" s="254"/>
      <c r="H130" s="254"/>
      <c r="I130" s="254"/>
      <c r="J130" s="254"/>
      <c r="K130" s="254"/>
      <c r="L130" s="254"/>
      <c r="M130" s="254"/>
      <c r="N130" s="254"/>
      <c r="O130" s="254"/>
      <c r="P130" s="254"/>
      <c r="Q130" s="254"/>
      <c r="R130" s="254"/>
    </row>
    <row r="131" spans="1:18" x14ac:dyDescent="0.3">
      <c r="A131" s="131">
        <v>4810</v>
      </c>
      <c r="B131" s="126" t="s">
        <v>219</v>
      </c>
      <c r="C131" s="90"/>
      <c r="D131" s="88"/>
      <c r="E131" s="146"/>
      <c r="F131" s="159">
        <f>'2. Income &amp; Expenditure Budget'!G137</f>
        <v>0</v>
      </c>
      <c r="G131" s="254"/>
      <c r="H131" s="254"/>
      <c r="I131" s="254"/>
      <c r="J131" s="254"/>
      <c r="K131" s="254"/>
      <c r="L131" s="254"/>
      <c r="M131" s="254"/>
      <c r="N131" s="254"/>
      <c r="O131" s="254"/>
      <c r="P131" s="254"/>
      <c r="Q131" s="254"/>
      <c r="R131" s="254"/>
    </row>
    <row r="132" spans="1:18" x14ac:dyDescent="0.3">
      <c r="A132" s="131">
        <v>4815</v>
      </c>
      <c r="B132" s="126" t="s">
        <v>280</v>
      </c>
      <c r="C132" s="90"/>
      <c r="D132" s="88"/>
      <c r="E132" s="146"/>
      <c r="F132" s="159">
        <f>'2. Income &amp; Expenditure Budget'!G138</f>
        <v>0</v>
      </c>
      <c r="G132" s="254"/>
      <c r="H132" s="254"/>
      <c r="I132" s="254"/>
      <c r="J132" s="254"/>
      <c r="K132" s="254"/>
      <c r="L132" s="254"/>
      <c r="M132" s="254"/>
      <c r="N132" s="254"/>
      <c r="O132" s="254"/>
      <c r="P132" s="254"/>
      <c r="Q132" s="254"/>
      <c r="R132" s="254"/>
    </row>
    <row r="133" spans="1:18" x14ac:dyDescent="0.3">
      <c r="A133" s="131">
        <v>4850</v>
      </c>
      <c r="B133" s="126" t="s">
        <v>220</v>
      </c>
      <c r="C133" s="90"/>
      <c r="D133" s="88"/>
      <c r="E133" s="146"/>
      <c r="F133" s="159">
        <f>'2. Income &amp; Expenditure Budget'!G139</f>
        <v>0</v>
      </c>
      <c r="G133" s="254"/>
      <c r="H133" s="254"/>
      <c r="I133" s="254"/>
      <c r="J133" s="254"/>
      <c r="K133" s="254"/>
      <c r="L133" s="254"/>
      <c r="M133" s="254"/>
      <c r="N133" s="254"/>
      <c r="O133" s="254"/>
      <c r="P133" s="254"/>
      <c r="Q133" s="254"/>
      <c r="R133" s="254"/>
    </row>
    <row r="134" spans="1:18" x14ac:dyDescent="0.3">
      <c r="A134" s="131">
        <v>4910</v>
      </c>
      <c r="B134" s="126" t="s">
        <v>15</v>
      </c>
      <c r="C134" s="90"/>
      <c r="D134" s="88"/>
      <c r="E134" s="146"/>
      <c r="F134" s="159">
        <f>'2. Income &amp; Expenditure Budget'!G140</f>
        <v>0</v>
      </c>
      <c r="G134" s="254"/>
      <c r="H134" s="254"/>
      <c r="I134" s="254"/>
      <c r="J134" s="254"/>
      <c r="K134" s="254"/>
      <c r="L134" s="254"/>
      <c r="M134" s="254"/>
      <c r="N134" s="254"/>
      <c r="O134" s="254"/>
      <c r="P134" s="254"/>
      <c r="Q134" s="254"/>
      <c r="R134" s="254"/>
    </row>
    <row r="135" spans="1:18" x14ac:dyDescent="0.3">
      <c r="A135" s="131">
        <v>4911</v>
      </c>
      <c r="B135" s="126" t="s">
        <v>233</v>
      </c>
      <c r="C135" s="90"/>
      <c r="D135" s="88"/>
      <c r="E135" s="146"/>
      <c r="F135" s="159">
        <f>'2. Income &amp; Expenditure Budget'!G141</f>
        <v>0</v>
      </c>
      <c r="G135" s="254"/>
      <c r="H135" s="254"/>
      <c r="I135" s="254"/>
      <c r="J135" s="254"/>
      <c r="K135" s="254"/>
      <c r="L135" s="254"/>
      <c r="M135" s="254"/>
      <c r="N135" s="254"/>
      <c r="O135" s="254"/>
      <c r="P135" s="254"/>
      <c r="Q135" s="254"/>
      <c r="R135" s="254"/>
    </row>
    <row r="136" spans="1:18" x14ac:dyDescent="0.3">
      <c r="A136" s="131">
        <v>4912</v>
      </c>
      <c r="B136" s="126" t="s">
        <v>221</v>
      </c>
      <c r="C136" s="90"/>
      <c r="D136" s="88"/>
      <c r="E136" s="146"/>
      <c r="F136" s="159">
        <f>'2. Income &amp; Expenditure Budget'!G142</f>
        <v>0</v>
      </c>
      <c r="G136" s="254"/>
      <c r="H136" s="254"/>
      <c r="I136" s="254"/>
      <c r="J136" s="254"/>
      <c r="K136" s="254"/>
      <c r="L136" s="254"/>
      <c r="M136" s="254"/>
      <c r="N136" s="254"/>
      <c r="O136" s="254"/>
      <c r="P136" s="254"/>
      <c r="Q136" s="254"/>
      <c r="R136" s="254"/>
    </row>
    <row r="137" spans="1:18" x14ac:dyDescent="0.3">
      <c r="A137" s="131">
        <v>4913</v>
      </c>
      <c r="B137" s="126" t="s">
        <v>234</v>
      </c>
      <c r="C137" s="90"/>
      <c r="D137" s="88"/>
      <c r="E137" s="146"/>
      <c r="F137" s="159">
        <f>'2. Income &amp; Expenditure Budget'!G143</f>
        <v>0</v>
      </c>
      <c r="G137" s="254"/>
      <c r="H137" s="254"/>
      <c r="I137" s="254"/>
      <c r="J137" s="254"/>
      <c r="K137" s="254"/>
      <c r="L137" s="254"/>
      <c r="M137" s="254"/>
      <c r="N137" s="254"/>
      <c r="O137" s="254"/>
      <c r="P137" s="254"/>
      <c r="Q137" s="254"/>
      <c r="R137" s="254"/>
    </row>
    <row r="138" spans="1:18" x14ac:dyDescent="0.3">
      <c r="A138" s="131">
        <v>4914</v>
      </c>
      <c r="B138" s="126" t="s">
        <v>281</v>
      </c>
      <c r="C138" s="90"/>
      <c r="D138" s="88"/>
      <c r="E138" s="146"/>
      <c r="F138" s="159">
        <f>'2. Income &amp; Expenditure Budget'!G144</f>
        <v>0</v>
      </c>
      <c r="G138" s="254"/>
      <c r="H138" s="254"/>
      <c r="I138" s="254"/>
      <c r="J138" s="254"/>
      <c r="K138" s="254"/>
      <c r="L138" s="254"/>
      <c r="M138" s="254"/>
      <c r="N138" s="254"/>
      <c r="O138" s="254"/>
      <c r="P138" s="254"/>
      <c r="Q138" s="254"/>
      <c r="R138" s="254"/>
    </row>
    <row r="139" spans="1:18" x14ac:dyDescent="0.3">
      <c r="A139" s="131">
        <v>4916</v>
      </c>
      <c r="B139" s="126" t="s">
        <v>222</v>
      </c>
      <c r="C139" s="90"/>
      <c r="D139" s="88"/>
      <c r="E139" s="146"/>
      <c r="F139" s="159">
        <f>'2. Income &amp; Expenditure Budget'!G145</f>
        <v>0</v>
      </c>
      <c r="G139" s="254"/>
      <c r="H139" s="254"/>
      <c r="I139" s="254"/>
      <c r="J139" s="254"/>
      <c r="K139" s="254"/>
      <c r="L139" s="254"/>
      <c r="M139" s="254"/>
      <c r="N139" s="254"/>
      <c r="O139" s="254"/>
      <c r="P139" s="254"/>
      <c r="Q139" s="254"/>
      <c r="R139" s="254"/>
    </row>
    <row r="140" spans="1:18" x14ac:dyDescent="0.3">
      <c r="A140" s="131">
        <v>4918</v>
      </c>
      <c r="B140" s="126" t="s">
        <v>180</v>
      </c>
      <c r="C140" s="90"/>
      <c r="D140" s="88"/>
      <c r="E140" s="146"/>
      <c r="F140" s="159">
        <f>'2. Income &amp; Expenditure Budget'!G146</f>
        <v>0</v>
      </c>
      <c r="G140" s="254"/>
      <c r="H140" s="254"/>
      <c r="I140" s="254"/>
      <c r="J140" s="254"/>
      <c r="K140" s="254"/>
      <c r="L140" s="254"/>
      <c r="M140" s="254"/>
      <c r="N140" s="254"/>
      <c r="O140" s="254"/>
      <c r="P140" s="254"/>
      <c r="Q140" s="254"/>
      <c r="R140" s="254"/>
    </row>
    <row r="141" spans="1:18" x14ac:dyDescent="0.3">
      <c r="A141" s="131">
        <v>4922</v>
      </c>
      <c r="B141" s="126" t="s">
        <v>282</v>
      </c>
      <c r="C141" s="90"/>
      <c r="D141" s="88"/>
      <c r="E141" s="146"/>
      <c r="F141" s="159">
        <f>'2. Income &amp; Expenditure Budget'!G147</f>
        <v>0</v>
      </c>
      <c r="G141" s="254"/>
      <c r="H141" s="254"/>
      <c r="I141" s="254"/>
      <c r="J141" s="254"/>
      <c r="K141" s="254"/>
      <c r="L141" s="254"/>
      <c r="M141" s="254"/>
      <c r="N141" s="254"/>
      <c r="O141" s="254"/>
      <c r="P141" s="254"/>
      <c r="Q141" s="254"/>
      <c r="R141" s="254"/>
    </row>
    <row r="142" spans="1:18" x14ac:dyDescent="0.3">
      <c r="A142" s="131">
        <v>4923</v>
      </c>
      <c r="B142" s="126" t="s">
        <v>283</v>
      </c>
      <c r="C142" s="90"/>
      <c r="D142" s="88"/>
      <c r="E142" s="146"/>
      <c r="F142" s="159">
        <f>'2. Income &amp; Expenditure Budget'!G148</f>
        <v>0</v>
      </c>
      <c r="G142" s="254"/>
      <c r="H142" s="254"/>
      <c r="I142" s="254"/>
      <c r="J142" s="254"/>
      <c r="K142" s="254"/>
      <c r="L142" s="254"/>
      <c r="M142" s="254"/>
      <c r="N142" s="254"/>
      <c r="O142" s="254"/>
      <c r="P142" s="254"/>
      <c r="Q142" s="254"/>
      <c r="R142" s="254"/>
    </row>
    <row r="143" spans="1:18" x14ac:dyDescent="0.3">
      <c r="A143" s="131">
        <v>4924</v>
      </c>
      <c r="B143" s="126" t="s">
        <v>284</v>
      </c>
      <c r="C143" s="90"/>
      <c r="D143" s="88"/>
      <c r="E143" s="146"/>
      <c r="F143" s="159">
        <f>'2. Income &amp; Expenditure Budget'!G149</f>
        <v>0</v>
      </c>
      <c r="G143" s="254"/>
      <c r="H143" s="254"/>
      <c r="I143" s="254"/>
      <c r="J143" s="254"/>
      <c r="K143" s="254"/>
      <c r="L143" s="254"/>
      <c r="M143" s="254"/>
      <c r="N143" s="254"/>
      <c r="O143" s="254"/>
      <c r="P143" s="254"/>
      <c r="Q143" s="254"/>
      <c r="R143" s="254"/>
    </row>
    <row r="144" spans="1:18" x14ac:dyDescent="0.3">
      <c r="A144" s="131">
        <v>4925</v>
      </c>
      <c r="B144" s="126" t="s">
        <v>285</v>
      </c>
      <c r="C144" s="90"/>
      <c r="D144" s="88"/>
      <c r="E144" s="146"/>
      <c r="F144" s="159">
        <f>'2. Income &amp; Expenditure Budget'!G150</f>
        <v>0</v>
      </c>
      <c r="G144" s="254"/>
      <c r="H144" s="254"/>
      <c r="I144" s="254"/>
      <c r="J144" s="254"/>
      <c r="K144" s="254"/>
      <c r="L144" s="254"/>
      <c r="M144" s="254"/>
      <c r="N144" s="254"/>
      <c r="O144" s="254"/>
      <c r="P144" s="254"/>
      <c r="Q144" s="254"/>
      <c r="R144" s="254"/>
    </row>
    <row r="145" spans="1:18" ht="15" thickBot="1" x14ac:dyDescent="0.35">
      <c r="A145" s="133">
        <v>4926</v>
      </c>
      <c r="B145" s="338" t="s">
        <v>239</v>
      </c>
      <c r="C145" s="91"/>
      <c r="D145" s="92"/>
      <c r="E145" s="148"/>
      <c r="F145" s="344">
        <f>'2. Income &amp; Expenditure Budget'!G151</f>
        <v>0</v>
      </c>
      <c r="G145" s="254"/>
      <c r="H145" s="254"/>
      <c r="I145" s="254"/>
      <c r="J145" s="254"/>
      <c r="K145" s="254"/>
      <c r="L145" s="254"/>
      <c r="M145" s="254"/>
      <c r="N145" s="254"/>
      <c r="O145" s="254"/>
      <c r="P145" s="254"/>
      <c r="Q145" s="254"/>
      <c r="R145" s="254"/>
    </row>
    <row r="146" spans="1:18" ht="15" thickBot="1" x14ac:dyDescent="0.35">
      <c r="A146" s="196" t="s">
        <v>123</v>
      </c>
      <c r="B146" s="197"/>
      <c r="C146" s="197"/>
      <c r="D146" s="197"/>
      <c r="E146" s="197"/>
      <c r="F146" s="323">
        <f t="shared" ref="F146:R146" si="6">SUM(F102:F145)</f>
        <v>13536</v>
      </c>
      <c r="G146" s="294">
        <f t="shared" si="6"/>
        <v>0</v>
      </c>
      <c r="H146" s="294">
        <f t="shared" si="6"/>
        <v>0</v>
      </c>
      <c r="I146" s="294">
        <f t="shared" si="6"/>
        <v>0</v>
      </c>
      <c r="J146" s="294">
        <f t="shared" si="6"/>
        <v>0</v>
      </c>
      <c r="K146" s="294">
        <f t="shared" si="6"/>
        <v>0</v>
      </c>
      <c r="L146" s="294">
        <f t="shared" si="6"/>
        <v>0</v>
      </c>
      <c r="M146" s="294">
        <f t="shared" si="6"/>
        <v>0</v>
      </c>
      <c r="N146" s="294">
        <f t="shared" si="6"/>
        <v>0</v>
      </c>
      <c r="O146" s="294">
        <f t="shared" si="6"/>
        <v>0</v>
      </c>
      <c r="P146" s="294">
        <f t="shared" si="6"/>
        <v>0</v>
      </c>
      <c r="Q146" s="294">
        <f t="shared" si="6"/>
        <v>0</v>
      </c>
      <c r="R146" s="294">
        <f t="shared" si="6"/>
        <v>0</v>
      </c>
    </row>
    <row r="147" spans="1:18" ht="15" thickBot="1" x14ac:dyDescent="0.35">
      <c r="A147" s="134"/>
      <c r="B147" s="83" t="s">
        <v>81</v>
      </c>
      <c r="D147" s="14"/>
      <c r="E147" s="14"/>
      <c r="F147" s="156"/>
      <c r="G147" s="254"/>
      <c r="H147" s="254"/>
      <c r="I147" s="254"/>
      <c r="J147" s="254"/>
      <c r="K147" s="254"/>
      <c r="L147" s="254"/>
      <c r="M147" s="254"/>
      <c r="N147" s="254"/>
      <c r="O147" s="254"/>
      <c r="P147" s="254"/>
      <c r="Q147" s="254"/>
      <c r="R147" s="254"/>
    </row>
    <row r="148" spans="1:18" ht="15" thickBot="1" x14ac:dyDescent="0.35">
      <c r="A148" s="196" t="s">
        <v>117</v>
      </c>
      <c r="B148" s="197"/>
      <c r="C148" s="197"/>
      <c r="D148" s="197"/>
      <c r="E148" s="197"/>
      <c r="F148" s="198"/>
      <c r="G148" s="254"/>
      <c r="H148" s="254"/>
      <c r="I148" s="254"/>
      <c r="J148" s="254"/>
      <c r="K148" s="254"/>
      <c r="L148" s="254"/>
      <c r="M148" s="254"/>
      <c r="N148" s="254"/>
      <c r="O148" s="254"/>
      <c r="P148" s="254"/>
      <c r="Q148" s="254"/>
      <c r="R148" s="254"/>
    </row>
    <row r="149" spans="1:18" x14ac:dyDescent="0.3">
      <c r="A149" s="131">
        <v>5010</v>
      </c>
      <c r="B149" s="126" t="s">
        <v>16</v>
      </c>
      <c r="C149" s="90"/>
      <c r="D149" s="88"/>
      <c r="E149" s="146"/>
      <c r="F149" s="152">
        <f>'2. Income &amp; Expenditure Budget'!G155</f>
        <v>0</v>
      </c>
      <c r="G149" s="254"/>
      <c r="H149" s="254"/>
      <c r="I149" s="254"/>
      <c r="J149" s="254"/>
      <c r="K149" s="254"/>
      <c r="L149" s="254"/>
      <c r="M149" s="254"/>
      <c r="N149" s="254"/>
      <c r="O149" s="254"/>
      <c r="P149" s="254"/>
      <c r="Q149" s="254"/>
      <c r="R149" s="254"/>
    </row>
    <row r="150" spans="1:18" x14ac:dyDescent="0.3">
      <c r="A150" s="131">
        <v>5011</v>
      </c>
      <c r="B150" s="126" t="s">
        <v>286</v>
      </c>
      <c r="C150" s="90"/>
      <c r="D150" s="88"/>
      <c r="E150" s="146"/>
      <c r="F150" s="152">
        <f>'2. Income &amp; Expenditure Budget'!G156</f>
        <v>0</v>
      </c>
      <c r="G150" s="254"/>
      <c r="H150" s="254"/>
      <c r="I150" s="254"/>
      <c r="J150" s="254"/>
      <c r="K150" s="254"/>
      <c r="L150" s="254"/>
      <c r="M150" s="254"/>
      <c r="N150" s="254"/>
      <c r="O150" s="254"/>
      <c r="P150" s="254"/>
      <c r="Q150" s="254"/>
      <c r="R150" s="254"/>
    </row>
    <row r="151" spans="1:18" x14ac:dyDescent="0.3">
      <c r="A151" s="131">
        <v>5030</v>
      </c>
      <c r="B151" s="126" t="s">
        <v>129</v>
      </c>
      <c r="C151" s="90"/>
      <c r="D151" s="88"/>
      <c r="E151" s="146"/>
      <c r="F151" s="152">
        <f>'2. Income &amp; Expenditure Budget'!G157</f>
        <v>0</v>
      </c>
      <c r="G151" s="254"/>
      <c r="H151" s="254"/>
      <c r="I151" s="254"/>
      <c r="J151" s="254"/>
      <c r="K151" s="254"/>
      <c r="L151" s="254"/>
      <c r="M151" s="254"/>
      <c r="N151" s="254"/>
      <c r="O151" s="254"/>
      <c r="P151" s="254"/>
      <c r="Q151" s="254"/>
      <c r="R151" s="254"/>
    </row>
    <row r="152" spans="1:18" x14ac:dyDescent="0.3">
      <c r="A152" s="132">
        <v>5110</v>
      </c>
      <c r="B152" s="126" t="s">
        <v>17</v>
      </c>
      <c r="C152" s="90"/>
      <c r="D152" s="88"/>
      <c r="E152" s="146"/>
      <c r="F152" s="152">
        <f>'2. Income &amp; Expenditure Budget'!G158</f>
        <v>0</v>
      </c>
      <c r="G152" s="254"/>
      <c r="H152" s="254"/>
      <c r="I152" s="254"/>
      <c r="J152" s="254"/>
      <c r="K152" s="254"/>
      <c r="L152" s="254"/>
      <c r="M152" s="254"/>
      <c r="N152" s="254"/>
      <c r="O152" s="254"/>
      <c r="P152" s="254"/>
      <c r="Q152" s="254"/>
      <c r="R152" s="254"/>
    </row>
    <row r="153" spans="1:18" x14ac:dyDescent="0.3">
      <c r="A153" s="131">
        <v>5111</v>
      </c>
      <c r="B153" s="126" t="s">
        <v>287</v>
      </c>
      <c r="C153" s="90"/>
      <c r="D153" s="88"/>
      <c r="E153" s="146"/>
      <c r="F153" s="152">
        <f>'2. Income &amp; Expenditure Budget'!G159</f>
        <v>0</v>
      </c>
      <c r="G153" s="254"/>
      <c r="H153" s="254"/>
      <c r="I153" s="254"/>
      <c r="J153" s="254"/>
      <c r="K153" s="254"/>
      <c r="L153" s="254"/>
      <c r="M153" s="254"/>
      <c r="N153" s="254"/>
      <c r="O153" s="254"/>
      <c r="P153" s="254"/>
      <c r="Q153" s="254"/>
      <c r="R153" s="254"/>
    </row>
    <row r="154" spans="1:18" x14ac:dyDescent="0.3">
      <c r="A154" s="132">
        <v>5112</v>
      </c>
      <c r="B154" s="126" t="s">
        <v>181</v>
      </c>
      <c r="C154" s="90"/>
      <c r="D154" s="88"/>
      <c r="E154" s="146"/>
      <c r="F154" s="152">
        <f>'2. Income &amp; Expenditure Budget'!G160</f>
        <v>0</v>
      </c>
      <c r="G154" s="254"/>
      <c r="H154" s="254"/>
      <c r="I154" s="254"/>
      <c r="J154" s="254"/>
      <c r="K154" s="254"/>
      <c r="L154" s="254"/>
      <c r="M154" s="254"/>
      <c r="N154" s="254"/>
      <c r="O154" s="254"/>
      <c r="P154" s="254"/>
      <c r="Q154" s="254"/>
      <c r="R154" s="254"/>
    </row>
    <row r="155" spans="1:18" x14ac:dyDescent="0.3">
      <c r="A155" s="132">
        <v>5150</v>
      </c>
      <c r="B155" s="126" t="s">
        <v>18</v>
      </c>
      <c r="C155" s="90"/>
      <c r="D155" s="88"/>
      <c r="E155" s="146"/>
      <c r="F155" s="152">
        <f>'2. Income &amp; Expenditure Budget'!G161</f>
        <v>0</v>
      </c>
      <c r="G155" s="254"/>
      <c r="H155" s="254"/>
      <c r="I155" s="254"/>
      <c r="J155" s="254"/>
      <c r="K155" s="254"/>
      <c r="L155" s="254"/>
      <c r="M155" s="254"/>
      <c r="N155" s="254"/>
      <c r="O155" s="254"/>
      <c r="P155" s="254"/>
      <c r="Q155" s="254"/>
      <c r="R155" s="254"/>
    </row>
    <row r="156" spans="1:18" x14ac:dyDescent="0.3">
      <c r="A156" s="132">
        <v>5170</v>
      </c>
      <c r="B156" s="126" t="s">
        <v>19</v>
      </c>
      <c r="C156" s="90"/>
      <c r="D156" s="88"/>
      <c r="E156" s="146"/>
      <c r="F156" s="152">
        <f>'2. Income &amp; Expenditure Budget'!G162</f>
        <v>0</v>
      </c>
      <c r="G156" s="254"/>
      <c r="H156" s="254"/>
      <c r="I156" s="254"/>
      <c r="J156" s="254"/>
      <c r="K156" s="254"/>
      <c r="L156" s="254"/>
      <c r="M156" s="254"/>
      <c r="N156" s="254"/>
      <c r="O156" s="254"/>
      <c r="P156" s="254"/>
      <c r="Q156" s="254"/>
      <c r="R156" s="254"/>
    </row>
    <row r="157" spans="1:18" x14ac:dyDescent="0.3">
      <c r="A157" s="132">
        <v>5310</v>
      </c>
      <c r="B157" s="126" t="s">
        <v>20</v>
      </c>
      <c r="C157" s="90"/>
      <c r="D157" s="88"/>
      <c r="E157" s="146"/>
      <c r="F157" s="152">
        <f>'2. Income &amp; Expenditure Budget'!G163</f>
        <v>0</v>
      </c>
      <c r="G157" s="254"/>
      <c r="H157" s="254"/>
      <c r="I157" s="254"/>
      <c r="J157" s="254"/>
      <c r="K157" s="254"/>
      <c r="L157" s="254"/>
      <c r="M157" s="254"/>
      <c r="N157" s="254"/>
      <c r="O157" s="254"/>
      <c r="P157" s="254"/>
      <c r="Q157" s="254"/>
      <c r="R157" s="254"/>
    </row>
    <row r="158" spans="1:18" x14ac:dyDescent="0.3">
      <c r="A158" s="132">
        <v>5315</v>
      </c>
      <c r="B158" s="126" t="s">
        <v>235</v>
      </c>
      <c r="C158" s="90"/>
      <c r="D158" s="88"/>
      <c r="E158" s="146"/>
      <c r="F158" s="152">
        <f>'2. Income &amp; Expenditure Budget'!G164</f>
        <v>0</v>
      </c>
      <c r="G158" s="254"/>
      <c r="H158" s="254"/>
      <c r="I158" s="254"/>
      <c r="J158" s="254"/>
      <c r="K158" s="254"/>
      <c r="L158" s="254"/>
      <c r="M158" s="254"/>
      <c r="N158" s="254"/>
      <c r="O158" s="254"/>
      <c r="P158" s="254"/>
      <c r="Q158" s="254"/>
      <c r="R158" s="254"/>
    </row>
    <row r="159" spans="1:18" x14ac:dyDescent="0.3">
      <c r="A159" s="131">
        <v>5316</v>
      </c>
      <c r="B159" s="126" t="s">
        <v>288</v>
      </c>
      <c r="C159" s="90"/>
      <c r="D159" s="88"/>
      <c r="E159" s="146"/>
      <c r="F159" s="152">
        <f>'2. Income &amp; Expenditure Budget'!G165</f>
        <v>10000</v>
      </c>
      <c r="G159" s="254"/>
      <c r="H159" s="254"/>
      <c r="I159" s="254"/>
      <c r="J159" s="254"/>
      <c r="K159" s="254"/>
      <c r="L159" s="254"/>
      <c r="M159" s="254"/>
      <c r="N159" s="254"/>
      <c r="O159" s="254"/>
      <c r="P159" s="254"/>
      <c r="Q159" s="254"/>
      <c r="R159" s="254"/>
    </row>
    <row r="160" spans="1:18" x14ac:dyDescent="0.3">
      <c r="A160" s="131">
        <v>5350</v>
      </c>
      <c r="B160" s="126" t="s">
        <v>21</v>
      </c>
      <c r="C160" s="90"/>
      <c r="D160" s="88"/>
      <c r="E160" s="146"/>
      <c r="F160" s="152">
        <f>'2. Income &amp; Expenditure Budget'!G166</f>
        <v>0</v>
      </c>
      <c r="G160" s="254"/>
      <c r="H160" s="254"/>
      <c r="I160" s="254"/>
      <c r="J160" s="254"/>
      <c r="K160" s="254"/>
      <c r="L160" s="254"/>
      <c r="M160" s="254"/>
      <c r="N160" s="254"/>
      <c r="O160" s="254"/>
      <c r="P160" s="254"/>
      <c r="Q160" s="254"/>
      <c r="R160" s="254"/>
    </row>
    <row r="161" spans="1:18" x14ac:dyDescent="0.3">
      <c r="A161" s="131">
        <v>5400</v>
      </c>
      <c r="B161" s="126" t="s">
        <v>22</v>
      </c>
      <c r="C161" s="90"/>
      <c r="D161" s="88"/>
      <c r="E161" s="146"/>
      <c r="F161" s="152">
        <f>'2. Income &amp; Expenditure Budget'!G167</f>
        <v>0</v>
      </c>
      <c r="G161" s="254"/>
      <c r="H161" s="254"/>
      <c r="I161" s="254"/>
      <c r="J161" s="254"/>
      <c r="K161" s="254"/>
      <c r="L161" s="254"/>
      <c r="M161" s="254"/>
      <c r="N161" s="254"/>
      <c r="O161" s="254"/>
      <c r="P161" s="254"/>
      <c r="Q161" s="254"/>
      <c r="R161" s="254"/>
    </row>
    <row r="162" spans="1:18" x14ac:dyDescent="0.3">
      <c r="A162" s="131">
        <v>5450</v>
      </c>
      <c r="B162" s="126" t="s">
        <v>23</v>
      </c>
      <c r="C162" s="90"/>
      <c r="D162" s="88"/>
      <c r="E162" s="146"/>
      <c r="F162" s="152">
        <f>'2. Income &amp; Expenditure Budget'!G168</f>
        <v>0</v>
      </c>
      <c r="G162" s="254"/>
      <c r="H162" s="254"/>
      <c r="I162" s="254"/>
      <c r="J162" s="254"/>
      <c r="K162" s="254"/>
      <c r="L162" s="254"/>
      <c r="M162" s="254"/>
      <c r="N162" s="254"/>
      <c r="O162" s="254"/>
      <c r="P162" s="254"/>
      <c r="Q162" s="254"/>
      <c r="R162" s="254"/>
    </row>
    <row r="163" spans="1:18" x14ac:dyDescent="0.3">
      <c r="A163" s="131">
        <v>5510</v>
      </c>
      <c r="B163" s="126" t="s">
        <v>24</v>
      </c>
      <c r="C163" s="90"/>
      <c r="D163" s="88"/>
      <c r="E163" s="146"/>
      <c r="F163" s="152">
        <f>'2. Income &amp; Expenditure Budget'!G169</f>
        <v>0</v>
      </c>
      <c r="G163" s="254"/>
      <c r="H163" s="254"/>
      <c r="I163" s="254"/>
      <c r="J163" s="254"/>
      <c r="K163" s="254"/>
      <c r="L163" s="254"/>
      <c r="M163" s="254"/>
      <c r="N163" s="254"/>
      <c r="O163" s="254"/>
      <c r="P163" s="254"/>
      <c r="Q163" s="254"/>
      <c r="R163" s="254"/>
    </row>
    <row r="164" spans="1:18" x14ac:dyDescent="0.3">
      <c r="A164" s="131">
        <v>5550</v>
      </c>
      <c r="B164" s="126" t="s">
        <v>25</v>
      </c>
      <c r="C164" s="90"/>
      <c r="D164" s="88"/>
      <c r="E164" s="146"/>
      <c r="F164" s="152">
        <f>'2. Income &amp; Expenditure Budget'!G170</f>
        <v>0</v>
      </c>
      <c r="G164" s="254"/>
      <c r="H164" s="254"/>
      <c r="I164" s="254"/>
      <c r="J164" s="254"/>
      <c r="K164" s="254"/>
      <c r="L164" s="254"/>
      <c r="M164" s="254"/>
      <c r="N164" s="254"/>
      <c r="O164" s="254"/>
      <c r="P164" s="254"/>
      <c r="Q164" s="254"/>
      <c r="R164" s="254"/>
    </row>
    <row r="165" spans="1:18" x14ac:dyDescent="0.3">
      <c r="A165" s="131">
        <v>5551</v>
      </c>
      <c r="B165" s="126" t="s">
        <v>182</v>
      </c>
      <c r="C165" s="90"/>
      <c r="D165" s="88"/>
      <c r="E165" s="146"/>
      <c r="F165" s="152">
        <f>'2. Income &amp; Expenditure Budget'!G171</f>
        <v>0</v>
      </c>
      <c r="G165" s="254"/>
      <c r="H165" s="254"/>
      <c r="I165" s="254"/>
      <c r="J165" s="254"/>
      <c r="K165" s="254"/>
      <c r="L165" s="254"/>
      <c r="M165" s="254"/>
      <c r="N165" s="254"/>
      <c r="O165" s="254"/>
      <c r="P165" s="254"/>
      <c r="Q165" s="254"/>
      <c r="R165" s="254"/>
    </row>
    <row r="166" spans="1:18" x14ac:dyDescent="0.3">
      <c r="A166" s="131">
        <v>5552</v>
      </c>
      <c r="B166" s="126" t="s">
        <v>289</v>
      </c>
      <c r="C166" s="90"/>
      <c r="D166" s="88"/>
      <c r="E166" s="146"/>
      <c r="F166" s="152">
        <f>'2. Income &amp; Expenditure Budget'!G172</f>
        <v>0</v>
      </c>
      <c r="G166" s="254"/>
      <c r="H166" s="254"/>
      <c r="I166" s="254"/>
      <c r="J166" s="254"/>
      <c r="K166" s="254"/>
      <c r="L166" s="254"/>
      <c r="M166" s="254"/>
      <c r="N166" s="254"/>
      <c r="O166" s="254"/>
      <c r="P166" s="254"/>
      <c r="Q166" s="254"/>
      <c r="R166" s="254"/>
    </row>
    <row r="167" spans="1:18" x14ac:dyDescent="0.3">
      <c r="A167" s="131">
        <v>5610</v>
      </c>
      <c r="B167" s="126" t="s">
        <v>236</v>
      </c>
      <c r="C167" s="90"/>
      <c r="D167" s="88"/>
      <c r="E167" s="146"/>
      <c r="F167" s="152">
        <f>'2. Income &amp; Expenditure Budget'!G173</f>
        <v>0</v>
      </c>
      <c r="G167" s="254"/>
      <c r="H167" s="254"/>
      <c r="I167" s="254"/>
      <c r="J167" s="254"/>
      <c r="K167" s="254"/>
      <c r="L167" s="254"/>
      <c r="M167" s="254"/>
      <c r="N167" s="254"/>
      <c r="O167" s="254"/>
      <c r="P167" s="254"/>
      <c r="Q167" s="254"/>
      <c r="R167" s="254"/>
    </row>
    <row r="168" spans="1:18" x14ac:dyDescent="0.3">
      <c r="A168" s="131">
        <v>5700</v>
      </c>
      <c r="B168" s="126" t="s">
        <v>183</v>
      </c>
      <c r="C168" s="90"/>
      <c r="D168" s="88"/>
      <c r="E168" s="146"/>
      <c r="F168" s="152">
        <f>'2. Income &amp; Expenditure Budget'!G174</f>
        <v>0</v>
      </c>
      <c r="G168" s="254"/>
      <c r="H168" s="254"/>
      <c r="I168" s="254"/>
      <c r="J168" s="254"/>
      <c r="K168" s="254"/>
      <c r="L168" s="254"/>
      <c r="M168" s="254"/>
      <c r="N168" s="254"/>
      <c r="O168" s="254"/>
      <c r="P168" s="254"/>
      <c r="Q168" s="254"/>
      <c r="R168" s="254"/>
    </row>
    <row r="169" spans="1:18" x14ac:dyDescent="0.3">
      <c r="A169" s="133">
        <v>5800</v>
      </c>
      <c r="B169" s="126" t="s">
        <v>237</v>
      </c>
      <c r="C169" s="91"/>
      <c r="D169" s="92"/>
      <c r="E169" s="148"/>
      <c r="F169" s="152">
        <f>'2. Income &amp; Expenditure Budget'!G175</f>
        <v>0</v>
      </c>
      <c r="G169" s="254"/>
      <c r="H169" s="254"/>
      <c r="I169" s="254"/>
      <c r="J169" s="254"/>
      <c r="K169" s="254"/>
      <c r="L169" s="254"/>
      <c r="M169" s="254"/>
      <c r="N169" s="254"/>
      <c r="O169" s="254"/>
      <c r="P169" s="254"/>
      <c r="Q169" s="254"/>
      <c r="R169" s="254"/>
    </row>
    <row r="170" spans="1:18" x14ac:dyDescent="0.3">
      <c r="A170" s="131">
        <v>5801</v>
      </c>
      <c r="B170" s="126" t="s">
        <v>290</v>
      </c>
      <c r="C170" s="90"/>
      <c r="D170" s="88"/>
      <c r="E170" s="146"/>
      <c r="F170" s="152">
        <f>'2. Income &amp; Expenditure Budget'!G176</f>
        <v>2149.7999999999997</v>
      </c>
      <c r="G170" s="254"/>
      <c r="H170" s="254"/>
      <c r="I170" s="254"/>
      <c r="J170" s="254"/>
      <c r="K170" s="254"/>
      <c r="L170" s="254"/>
      <c r="M170" s="254"/>
      <c r="N170" s="254"/>
      <c r="O170" s="254"/>
      <c r="P170" s="254"/>
      <c r="Q170" s="254"/>
      <c r="R170" s="254"/>
    </row>
    <row r="171" spans="1:18" x14ac:dyDescent="0.3">
      <c r="A171" s="131">
        <v>5802</v>
      </c>
      <c r="B171" s="126" t="s">
        <v>291</v>
      </c>
      <c r="C171" s="90"/>
      <c r="D171" s="88"/>
      <c r="E171" s="146"/>
      <c r="F171" s="152">
        <f>'2. Income &amp; Expenditure Budget'!G177</f>
        <v>8000</v>
      </c>
      <c r="G171" s="254"/>
      <c r="H171" s="254"/>
      <c r="I171" s="254"/>
      <c r="J171" s="254"/>
      <c r="K171" s="254"/>
      <c r="L171" s="254"/>
      <c r="M171" s="254"/>
      <c r="N171" s="254"/>
      <c r="O171" s="254"/>
      <c r="P171" s="254"/>
      <c r="Q171" s="254"/>
      <c r="R171" s="254"/>
    </row>
    <row r="172" spans="1:18" x14ac:dyDescent="0.3">
      <c r="A172" s="131">
        <v>5803</v>
      </c>
      <c r="B172" s="126" t="s">
        <v>292</v>
      </c>
      <c r="C172" s="90"/>
      <c r="D172" s="88"/>
      <c r="E172" s="146"/>
      <c r="F172" s="152">
        <f>'2. Income &amp; Expenditure Budget'!G178</f>
        <v>21000</v>
      </c>
      <c r="G172" s="254"/>
      <c r="H172" s="254"/>
      <c r="I172" s="254"/>
      <c r="J172" s="254"/>
      <c r="K172" s="254"/>
      <c r="L172" s="254"/>
      <c r="M172" s="254"/>
      <c r="N172" s="254"/>
      <c r="O172" s="254"/>
      <c r="P172" s="254"/>
      <c r="Q172" s="254"/>
      <c r="R172" s="254"/>
    </row>
    <row r="173" spans="1:18" x14ac:dyDescent="0.3">
      <c r="A173" s="131">
        <v>5804</v>
      </c>
      <c r="B173" s="126" t="s">
        <v>293</v>
      </c>
      <c r="C173" s="90"/>
      <c r="D173" s="88"/>
      <c r="E173" s="146"/>
      <c r="F173" s="152">
        <f>'2. Income &amp; Expenditure Budget'!G179</f>
        <v>6600</v>
      </c>
      <c r="G173" s="254"/>
      <c r="H173" s="254"/>
      <c r="I173" s="254"/>
      <c r="J173" s="254"/>
      <c r="K173" s="254"/>
      <c r="L173" s="254"/>
      <c r="M173" s="254"/>
      <c r="N173" s="254"/>
      <c r="O173" s="254"/>
      <c r="P173" s="254"/>
      <c r="Q173" s="254"/>
      <c r="R173" s="254"/>
    </row>
    <row r="174" spans="1:18" ht="15" thickBot="1" x14ac:dyDescent="0.35">
      <c r="A174" s="131">
        <v>5805</v>
      </c>
      <c r="B174" s="126" t="s">
        <v>294</v>
      </c>
      <c r="C174" s="90"/>
      <c r="D174" s="88"/>
      <c r="E174" s="146"/>
      <c r="F174" s="152">
        <f>'2. Income &amp; Expenditure Budget'!G180</f>
        <v>0</v>
      </c>
      <c r="G174" s="254"/>
      <c r="H174" s="254"/>
      <c r="I174" s="254"/>
      <c r="J174" s="254"/>
      <c r="K174" s="254"/>
      <c r="L174" s="254"/>
      <c r="M174" s="254"/>
      <c r="N174" s="254"/>
      <c r="O174" s="254"/>
      <c r="P174" s="254"/>
      <c r="Q174" s="254"/>
      <c r="R174" s="254"/>
    </row>
    <row r="175" spans="1:18" ht="15" thickBot="1" x14ac:dyDescent="0.35">
      <c r="A175" s="196" t="s">
        <v>122</v>
      </c>
      <c r="B175" s="197"/>
      <c r="C175" s="197"/>
      <c r="D175" s="197"/>
      <c r="E175" s="197"/>
      <c r="F175" s="252">
        <f t="shared" ref="F175:R175" si="7">SUM(F149:F169)</f>
        <v>10000</v>
      </c>
      <c r="G175" s="259">
        <f t="shared" si="7"/>
        <v>0</v>
      </c>
      <c r="H175" s="259">
        <f t="shared" si="7"/>
        <v>0</v>
      </c>
      <c r="I175" s="259">
        <f t="shared" si="7"/>
        <v>0</v>
      </c>
      <c r="J175" s="259">
        <f t="shared" si="7"/>
        <v>0</v>
      </c>
      <c r="K175" s="259">
        <f t="shared" si="7"/>
        <v>0</v>
      </c>
      <c r="L175" s="259">
        <f t="shared" si="7"/>
        <v>0</v>
      </c>
      <c r="M175" s="259">
        <f t="shared" si="7"/>
        <v>0</v>
      </c>
      <c r="N175" s="259">
        <f t="shared" si="7"/>
        <v>0</v>
      </c>
      <c r="O175" s="259">
        <f t="shared" si="7"/>
        <v>0</v>
      </c>
      <c r="P175" s="259">
        <f t="shared" si="7"/>
        <v>0</v>
      </c>
      <c r="Q175" s="259">
        <f t="shared" si="7"/>
        <v>0</v>
      </c>
      <c r="R175" s="259">
        <f t="shared" si="7"/>
        <v>0</v>
      </c>
    </row>
    <row r="176" spans="1:18" ht="15" thickBot="1" x14ac:dyDescent="0.35">
      <c r="A176" s="134"/>
      <c r="B176" s="83" t="s">
        <v>81</v>
      </c>
      <c r="D176" s="14"/>
      <c r="E176" s="14"/>
      <c r="F176" s="156"/>
      <c r="G176" s="254"/>
      <c r="H176" s="254"/>
      <c r="I176" s="254"/>
      <c r="J176" s="254"/>
      <c r="K176" s="254"/>
      <c r="L176" s="254"/>
      <c r="M176" s="254"/>
      <c r="N176" s="254"/>
      <c r="O176" s="254"/>
      <c r="P176" s="254"/>
      <c r="Q176" s="254"/>
      <c r="R176" s="254"/>
    </row>
    <row r="177" spans="1:18" ht="15" thickBot="1" x14ac:dyDescent="0.35">
      <c r="A177" s="196" t="s">
        <v>118</v>
      </c>
      <c r="B177" s="197"/>
      <c r="C177" s="197"/>
      <c r="D177" s="197"/>
      <c r="E177" s="197"/>
      <c r="F177" s="198"/>
      <c r="G177" s="254"/>
      <c r="H177" s="254"/>
      <c r="I177" s="254"/>
      <c r="J177" s="254"/>
      <c r="K177" s="254"/>
      <c r="L177" s="254"/>
      <c r="M177" s="254"/>
      <c r="N177" s="254"/>
      <c r="O177" s="254"/>
      <c r="P177" s="254"/>
      <c r="Q177" s="254"/>
      <c r="R177" s="254"/>
    </row>
    <row r="178" spans="1:18" x14ac:dyDescent="0.3">
      <c r="A178" s="131">
        <v>6010</v>
      </c>
      <c r="B178" s="126" t="s">
        <v>313</v>
      </c>
      <c r="C178" s="90"/>
      <c r="D178" s="88"/>
      <c r="E178" s="146"/>
      <c r="F178" s="151">
        <f>'2. Income &amp; Expenditure Budget'!G184</f>
        <v>0</v>
      </c>
      <c r="G178" s="254"/>
      <c r="H178" s="254"/>
      <c r="I178" s="254"/>
      <c r="J178" s="254"/>
      <c r="K178" s="254"/>
      <c r="L178" s="254"/>
      <c r="M178" s="254"/>
      <c r="N178" s="254"/>
      <c r="O178" s="254"/>
      <c r="P178" s="254"/>
      <c r="Q178" s="254"/>
      <c r="R178" s="254"/>
    </row>
    <row r="179" spans="1:18" x14ac:dyDescent="0.3">
      <c r="A179" s="131">
        <v>6011</v>
      </c>
      <c r="B179" s="126" t="s">
        <v>353</v>
      </c>
      <c r="C179" s="90"/>
      <c r="D179" s="88"/>
      <c r="E179" s="146"/>
      <c r="F179" s="151">
        <f>'2. Income &amp; Expenditure Budget'!G185</f>
        <v>0</v>
      </c>
      <c r="G179" s="254"/>
      <c r="H179" s="254"/>
      <c r="I179" s="254"/>
      <c r="J179" s="254"/>
      <c r="K179" s="254"/>
      <c r="L179" s="254"/>
      <c r="M179" s="254"/>
      <c r="N179" s="254"/>
      <c r="O179" s="254"/>
      <c r="P179" s="254"/>
      <c r="Q179" s="254"/>
      <c r="R179" s="254"/>
    </row>
    <row r="180" spans="1:18" x14ac:dyDescent="0.3">
      <c r="A180" s="131">
        <v>6050</v>
      </c>
      <c r="B180" s="122" t="s">
        <v>359</v>
      </c>
      <c r="C180" s="90"/>
      <c r="D180" s="88"/>
      <c r="E180" s="146"/>
      <c r="F180" s="151">
        <f>'2. Income &amp; Expenditure Budget'!G186</f>
        <v>0</v>
      </c>
      <c r="G180" s="254"/>
      <c r="H180" s="254"/>
      <c r="I180" s="254"/>
      <c r="J180" s="254"/>
      <c r="K180" s="254"/>
      <c r="L180" s="254"/>
      <c r="M180" s="254"/>
      <c r="N180" s="254"/>
      <c r="O180" s="254"/>
      <c r="P180" s="254"/>
      <c r="Q180" s="254"/>
      <c r="R180" s="254"/>
    </row>
    <row r="181" spans="1:18" x14ac:dyDescent="0.3">
      <c r="A181" s="132">
        <v>6100</v>
      </c>
      <c r="B181" s="126" t="s">
        <v>295</v>
      </c>
      <c r="C181" s="90"/>
      <c r="D181" s="88"/>
      <c r="E181" s="146"/>
      <c r="F181" s="151">
        <f>'2. Income &amp; Expenditure Budget'!G187</f>
        <v>0</v>
      </c>
      <c r="G181" s="254"/>
      <c r="H181" s="254"/>
      <c r="I181" s="254"/>
      <c r="J181" s="254"/>
      <c r="K181" s="254"/>
      <c r="L181" s="254"/>
      <c r="M181" s="254"/>
      <c r="N181" s="254"/>
      <c r="O181" s="254"/>
      <c r="P181" s="254"/>
      <c r="Q181" s="254"/>
      <c r="R181" s="254"/>
    </row>
    <row r="182" spans="1:18" x14ac:dyDescent="0.3">
      <c r="A182" s="132">
        <v>6150</v>
      </c>
      <c r="B182" s="126" t="s">
        <v>296</v>
      </c>
      <c r="C182" s="90"/>
      <c r="D182" s="88"/>
      <c r="E182" s="146"/>
      <c r="F182" s="151">
        <f>'2. Income &amp; Expenditure Budget'!G188</f>
        <v>0</v>
      </c>
      <c r="G182" s="254"/>
      <c r="H182" s="254"/>
      <c r="I182" s="254"/>
      <c r="J182" s="254"/>
      <c r="K182" s="254"/>
      <c r="L182" s="254"/>
      <c r="M182" s="254"/>
      <c r="N182" s="254"/>
      <c r="O182" s="254"/>
      <c r="P182" s="254"/>
      <c r="Q182" s="254"/>
      <c r="R182" s="254"/>
    </row>
    <row r="183" spans="1:18" x14ac:dyDescent="0.3">
      <c r="A183" s="132">
        <v>6210</v>
      </c>
      <c r="B183" s="126" t="s">
        <v>223</v>
      </c>
      <c r="C183" s="90"/>
      <c r="D183" s="88"/>
      <c r="E183" s="146"/>
      <c r="F183" s="151">
        <f>'2. Income &amp; Expenditure Budget'!G189</f>
        <v>0</v>
      </c>
      <c r="G183" s="254"/>
      <c r="H183" s="254"/>
      <c r="I183" s="254"/>
      <c r="J183" s="254"/>
      <c r="K183" s="254"/>
      <c r="L183" s="254"/>
      <c r="M183" s="254"/>
      <c r="N183" s="254"/>
      <c r="O183" s="254"/>
      <c r="P183" s="254"/>
      <c r="Q183" s="254"/>
      <c r="R183" s="254"/>
    </row>
    <row r="184" spans="1:18" x14ac:dyDescent="0.3">
      <c r="A184" s="132">
        <v>6250</v>
      </c>
      <c r="B184" s="126" t="s">
        <v>297</v>
      </c>
      <c r="C184" s="90"/>
      <c r="D184" s="88"/>
      <c r="E184" s="146"/>
      <c r="F184" s="151">
        <f>'2. Income &amp; Expenditure Budget'!G190</f>
        <v>0</v>
      </c>
      <c r="G184" s="254"/>
      <c r="H184" s="254"/>
      <c r="I184" s="254"/>
      <c r="J184" s="254"/>
      <c r="K184" s="254"/>
      <c r="L184" s="254"/>
      <c r="M184" s="254"/>
      <c r="N184" s="254"/>
      <c r="O184" s="254"/>
      <c r="P184" s="254"/>
      <c r="Q184" s="254"/>
      <c r="R184" s="254"/>
    </row>
    <row r="185" spans="1:18" x14ac:dyDescent="0.3">
      <c r="A185" s="132">
        <v>6300</v>
      </c>
      <c r="B185" s="126" t="s">
        <v>298</v>
      </c>
      <c r="C185" s="90"/>
      <c r="D185" s="88"/>
      <c r="E185" s="146"/>
      <c r="F185" s="151">
        <f>'2. Income &amp; Expenditure Budget'!G191</f>
        <v>0</v>
      </c>
      <c r="G185" s="254"/>
      <c r="H185" s="254"/>
      <c r="I185" s="254"/>
      <c r="J185" s="254"/>
      <c r="K185" s="254"/>
      <c r="L185" s="254"/>
      <c r="M185" s="254"/>
      <c r="N185" s="254"/>
      <c r="O185" s="254"/>
      <c r="P185" s="254"/>
      <c r="Q185" s="254"/>
      <c r="R185" s="254"/>
    </row>
    <row r="186" spans="1:18" x14ac:dyDescent="0.3">
      <c r="A186" s="132">
        <v>6305</v>
      </c>
      <c r="B186" s="126" t="s">
        <v>299</v>
      </c>
      <c r="C186" s="90"/>
      <c r="D186" s="90"/>
      <c r="E186" s="149"/>
      <c r="F186" s="151">
        <f>'2. Income &amp; Expenditure Budget'!G192</f>
        <v>0</v>
      </c>
      <c r="G186" s="254"/>
      <c r="H186" s="254"/>
      <c r="I186" s="254"/>
      <c r="J186" s="254"/>
      <c r="K186" s="254"/>
      <c r="L186" s="254"/>
      <c r="M186" s="254"/>
      <c r="N186" s="254"/>
      <c r="O186" s="254"/>
      <c r="P186" s="254"/>
      <c r="Q186" s="254"/>
      <c r="R186" s="254"/>
    </row>
    <row r="187" spans="1:18" x14ac:dyDescent="0.3">
      <c r="A187" s="132">
        <v>6350</v>
      </c>
      <c r="B187" s="126" t="s">
        <v>300</v>
      </c>
      <c r="C187" s="90"/>
      <c r="D187" s="90"/>
      <c r="E187" s="149"/>
      <c r="F187" s="151">
        <f>'2. Income &amp; Expenditure Budget'!G193</f>
        <v>0</v>
      </c>
      <c r="G187" s="254"/>
      <c r="H187" s="254"/>
      <c r="I187" s="254"/>
      <c r="J187" s="254"/>
      <c r="K187" s="254"/>
      <c r="L187" s="254"/>
      <c r="M187" s="254"/>
      <c r="N187" s="254"/>
      <c r="O187" s="254"/>
      <c r="P187" s="254"/>
      <c r="Q187" s="254"/>
      <c r="R187" s="254"/>
    </row>
    <row r="188" spans="1:18" x14ac:dyDescent="0.3">
      <c r="A188" s="132">
        <v>6355</v>
      </c>
      <c r="B188" s="126" t="s">
        <v>301</v>
      </c>
      <c r="C188" s="90"/>
      <c r="D188" s="90"/>
      <c r="E188" s="149"/>
      <c r="F188" s="151">
        <f>'2. Income &amp; Expenditure Budget'!G194</f>
        <v>0</v>
      </c>
      <c r="G188" s="254"/>
      <c r="H188" s="254"/>
      <c r="I188" s="254"/>
      <c r="J188" s="254"/>
      <c r="K188" s="254"/>
      <c r="L188" s="254"/>
      <c r="M188" s="254"/>
      <c r="N188" s="254"/>
      <c r="O188" s="254"/>
      <c r="P188" s="254"/>
      <c r="Q188" s="254"/>
      <c r="R188" s="254"/>
    </row>
    <row r="189" spans="1:18" x14ac:dyDescent="0.3">
      <c r="A189" s="132">
        <v>6400</v>
      </c>
      <c r="B189" s="126" t="s">
        <v>302</v>
      </c>
      <c r="C189" s="90"/>
      <c r="D189" s="90"/>
      <c r="E189" s="149"/>
      <c r="F189" s="151">
        <f>'2. Income &amp; Expenditure Budget'!G195</f>
        <v>0</v>
      </c>
      <c r="G189" s="254"/>
      <c r="H189" s="254"/>
      <c r="I189" s="254"/>
      <c r="J189" s="254"/>
      <c r="K189" s="254"/>
      <c r="L189" s="254"/>
      <c r="M189" s="254"/>
      <c r="N189" s="254"/>
      <c r="O189" s="254"/>
      <c r="P189" s="254"/>
      <c r="Q189" s="254"/>
      <c r="R189" s="254"/>
    </row>
    <row r="190" spans="1:18" x14ac:dyDescent="0.3">
      <c r="A190" s="132">
        <v>6450</v>
      </c>
      <c r="B190" s="126" t="s">
        <v>303</v>
      </c>
      <c r="C190" s="90"/>
      <c r="D190" s="90"/>
      <c r="E190" s="149"/>
      <c r="F190" s="151">
        <f>'2. Income &amp; Expenditure Budget'!G196</f>
        <v>0</v>
      </c>
      <c r="G190" s="254"/>
      <c r="H190" s="254"/>
      <c r="I190" s="254"/>
      <c r="J190" s="254"/>
      <c r="K190" s="254"/>
      <c r="L190" s="254"/>
      <c r="M190" s="254"/>
      <c r="N190" s="254"/>
      <c r="O190" s="254"/>
      <c r="P190" s="254"/>
      <c r="Q190" s="254"/>
      <c r="R190" s="254"/>
    </row>
    <row r="191" spans="1:18" x14ac:dyDescent="0.3">
      <c r="A191" s="132">
        <v>6500</v>
      </c>
      <c r="B191" s="126" t="s">
        <v>304</v>
      </c>
      <c r="C191" s="90"/>
      <c r="D191" s="90"/>
      <c r="E191" s="149"/>
      <c r="F191" s="151">
        <f>'2. Income &amp; Expenditure Budget'!G197</f>
        <v>0</v>
      </c>
      <c r="G191" s="254"/>
      <c r="H191" s="254"/>
      <c r="I191" s="254"/>
      <c r="J191" s="254"/>
      <c r="K191" s="254"/>
      <c r="L191" s="254"/>
      <c r="M191" s="254"/>
      <c r="N191" s="254"/>
      <c r="O191" s="254"/>
      <c r="P191" s="254"/>
      <c r="Q191" s="254"/>
      <c r="R191" s="254"/>
    </row>
    <row r="192" spans="1:18" x14ac:dyDescent="0.3">
      <c r="A192" s="132">
        <v>6600</v>
      </c>
      <c r="B192" s="126" t="s">
        <v>26</v>
      </c>
      <c r="C192" s="90"/>
      <c r="D192" s="90"/>
      <c r="E192" s="149"/>
      <c r="F192" s="151">
        <f>'2. Income &amp; Expenditure Budget'!G198</f>
        <v>0</v>
      </c>
      <c r="G192" s="254"/>
      <c r="H192" s="254"/>
      <c r="I192" s="254"/>
      <c r="J192" s="254"/>
      <c r="K192" s="254"/>
      <c r="L192" s="254"/>
      <c r="M192" s="254"/>
      <c r="N192" s="254"/>
      <c r="O192" s="254"/>
      <c r="P192" s="254"/>
      <c r="Q192" s="254"/>
      <c r="R192" s="254"/>
    </row>
    <row r="193" spans="1:18" x14ac:dyDescent="0.3">
      <c r="A193" s="132">
        <v>6650</v>
      </c>
      <c r="B193" s="126" t="s">
        <v>184</v>
      </c>
      <c r="C193" s="90"/>
      <c r="D193" s="90"/>
      <c r="E193" s="149"/>
      <c r="F193" s="151">
        <f>'2. Income &amp; Expenditure Budget'!G199</f>
        <v>0</v>
      </c>
      <c r="G193" s="254"/>
      <c r="H193" s="254"/>
      <c r="I193" s="254"/>
      <c r="J193" s="254"/>
      <c r="K193" s="254"/>
      <c r="L193" s="254"/>
      <c r="M193" s="254"/>
      <c r="N193" s="254"/>
      <c r="O193" s="254"/>
      <c r="P193" s="254"/>
      <c r="Q193" s="254"/>
      <c r="R193" s="254"/>
    </row>
    <row r="194" spans="1:18" x14ac:dyDescent="0.3">
      <c r="A194" s="132">
        <v>6700</v>
      </c>
      <c r="B194" s="126" t="s">
        <v>305</v>
      </c>
      <c r="C194" s="90"/>
      <c r="D194" s="90"/>
      <c r="E194" s="149"/>
      <c r="F194" s="151">
        <f>'2. Income &amp; Expenditure Budget'!G200</f>
        <v>0</v>
      </c>
      <c r="G194" s="254"/>
      <c r="H194" s="254"/>
      <c r="I194" s="254"/>
      <c r="J194" s="254"/>
      <c r="K194" s="254"/>
      <c r="L194" s="254"/>
      <c r="M194" s="254"/>
      <c r="N194" s="254"/>
      <c r="O194" s="254"/>
      <c r="P194" s="254"/>
      <c r="Q194" s="254"/>
      <c r="R194" s="254"/>
    </row>
    <row r="195" spans="1:18" x14ac:dyDescent="0.3">
      <c r="A195" s="132">
        <v>6730</v>
      </c>
      <c r="B195" s="126" t="s">
        <v>306</v>
      </c>
      <c r="C195" s="90"/>
      <c r="D195" s="90"/>
      <c r="E195" s="149"/>
      <c r="F195" s="151">
        <f>'2. Income &amp; Expenditure Budget'!G201</f>
        <v>0</v>
      </c>
      <c r="G195" s="254"/>
      <c r="H195" s="254"/>
      <c r="I195" s="254"/>
      <c r="J195" s="254"/>
      <c r="K195" s="254"/>
      <c r="L195" s="254"/>
      <c r="M195" s="254"/>
      <c r="N195" s="254"/>
      <c r="O195" s="254"/>
      <c r="P195" s="254"/>
      <c r="Q195" s="254"/>
      <c r="R195" s="254"/>
    </row>
    <row r="196" spans="1:18" x14ac:dyDescent="0.3">
      <c r="A196" s="132">
        <v>6731</v>
      </c>
      <c r="B196" s="126" t="s">
        <v>307</v>
      </c>
      <c r="C196" s="90"/>
      <c r="D196" s="90"/>
      <c r="E196" s="149"/>
      <c r="F196" s="151">
        <f>'2. Income &amp; Expenditure Budget'!G202</f>
        <v>0</v>
      </c>
      <c r="G196" s="254"/>
      <c r="H196" s="254"/>
      <c r="I196" s="254"/>
      <c r="J196" s="254"/>
      <c r="K196" s="254"/>
      <c r="L196" s="254"/>
      <c r="M196" s="254"/>
      <c r="N196" s="254"/>
      <c r="O196" s="254"/>
      <c r="P196" s="254"/>
      <c r="Q196" s="254"/>
      <c r="R196" s="254"/>
    </row>
    <row r="197" spans="1:18" x14ac:dyDescent="0.3">
      <c r="A197" s="132">
        <v>6750</v>
      </c>
      <c r="B197" s="126" t="s">
        <v>238</v>
      </c>
      <c r="C197" s="90"/>
      <c r="D197" s="90"/>
      <c r="E197" s="149"/>
      <c r="F197" s="151">
        <f>'2. Income &amp; Expenditure Budget'!G203</f>
        <v>0</v>
      </c>
      <c r="G197" s="254"/>
      <c r="H197" s="254"/>
      <c r="I197" s="254"/>
      <c r="J197" s="254"/>
      <c r="K197" s="254"/>
      <c r="L197" s="254"/>
      <c r="M197" s="254"/>
      <c r="N197" s="254"/>
      <c r="O197" s="254"/>
      <c r="P197" s="254"/>
      <c r="Q197" s="254"/>
      <c r="R197" s="254"/>
    </row>
    <row r="198" spans="1:18" x14ac:dyDescent="0.3">
      <c r="A198" s="132">
        <v>6755</v>
      </c>
      <c r="B198" s="126" t="s">
        <v>308</v>
      </c>
      <c r="C198" s="90"/>
      <c r="D198" s="90"/>
      <c r="E198" s="149"/>
      <c r="F198" s="151">
        <f>'2. Income &amp; Expenditure Budget'!G204</f>
        <v>0</v>
      </c>
      <c r="G198" s="254"/>
      <c r="H198" s="254"/>
      <c r="I198" s="254"/>
      <c r="J198" s="254"/>
      <c r="K198" s="254"/>
      <c r="L198" s="254"/>
      <c r="M198" s="254"/>
      <c r="N198" s="254"/>
      <c r="O198" s="254"/>
      <c r="P198" s="254"/>
      <c r="Q198" s="254"/>
      <c r="R198" s="254"/>
    </row>
    <row r="199" spans="1:18" x14ac:dyDescent="0.3">
      <c r="A199" s="131">
        <v>6780</v>
      </c>
      <c r="B199" s="126" t="s">
        <v>27</v>
      </c>
      <c r="C199" s="90"/>
      <c r="D199" s="90"/>
      <c r="E199" s="149"/>
      <c r="F199" s="151">
        <f>'2. Income &amp; Expenditure Budget'!G205</f>
        <v>0</v>
      </c>
      <c r="G199" s="254"/>
      <c r="H199" s="254"/>
      <c r="I199" s="254"/>
      <c r="J199" s="254"/>
      <c r="K199" s="254"/>
      <c r="L199" s="254"/>
      <c r="M199" s="254"/>
      <c r="N199" s="254"/>
      <c r="O199" s="254"/>
      <c r="P199" s="254"/>
      <c r="Q199" s="254"/>
      <c r="R199" s="254"/>
    </row>
    <row r="200" spans="1:18" x14ac:dyDescent="0.3">
      <c r="A200" s="131">
        <v>6800</v>
      </c>
      <c r="B200" s="126" t="s">
        <v>224</v>
      </c>
      <c r="C200" s="90"/>
      <c r="D200" s="90"/>
      <c r="E200" s="149"/>
      <c r="F200" s="151">
        <f>'2. Income &amp; Expenditure Budget'!G206</f>
        <v>0</v>
      </c>
      <c r="G200" s="254"/>
      <c r="H200" s="254"/>
      <c r="I200" s="254"/>
      <c r="J200" s="254"/>
      <c r="K200" s="254"/>
      <c r="L200" s="254"/>
      <c r="M200" s="254"/>
      <c r="N200" s="254"/>
      <c r="O200" s="254"/>
      <c r="P200" s="254"/>
      <c r="Q200" s="254"/>
      <c r="R200" s="254"/>
    </row>
    <row r="201" spans="1:18" x14ac:dyDescent="0.3">
      <c r="A201" s="131">
        <v>6830</v>
      </c>
      <c r="B201" s="126" t="s">
        <v>225</v>
      </c>
      <c r="C201" s="90"/>
      <c r="D201" s="90"/>
      <c r="E201" s="149"/>
      <c r="F201" s="151">
        <f>'2. Income &amp; Expenditure Budget'!G207</f>
        <v>0</v>
      </c>
      <c r="G201" s="254"/>
      <c r="H201" s="254"/>
      <c r="I201" s="254"/>
      <c r="J201" s="254"/>
      <c r="K201" s="254"/>
      <c r="L201" s="254"/>
      <c r="M201" s="254"/>
      <c r="N201" s="254"/>
      <c r="O201" s="254"/>
      <c r="P201" s="254"/>
      <c r="Q201" s="254"/>
      <c r="R201" s="254"/>
    </row>
    <row r="202" spans="1:18" x14ac:dyDescent="0.3">
      <c r="A202" s="131">
        <v>6860</v>
      </c>
      <c r="B202" s="126" t="s">
        <v>226</v>
      </c>
      <c r="C202" s="90"/>
      <c r="D202" s="90"/>
      <c r="E202" s="149"/>
      <c r="F202" s="151">
        <f>'2. Income &amp; Expenditure Budget'!G208</f>
        <v>0</v>
      </c>
      <c r="G202" s="254"/>
      <c r="H202" s="254"/>
      <c r="I202" s="254"/>
      <c r="J202" s="254"/>
      <c r="K202" s="254"/>
      <c r="L202" s="254"/>
      <c r="M202" s="254"/>
      <c r="N202" s="254"/>
      <c r="O202" s="254"/>
      <c r="P202" s="254"/>
      <c r="Q202" s="254"/>
      <c r="R202" s="254"/>
    </row>
    <row r="203" spans="1:18" ht="15" thickBot="1" x14ac:dyDescent="0.35">
      <c r="A203" s="133">
        <v>6900</v>
      </c>
      <c r="B203" s="126" t="s">
        <v>309</v>
      </c>
      <c r="C203" s="91"/>
      <c r="D203" s="91"/>
      <c r="E203" s="150"/>
      <c r="F203" s="151">
        <f>'2. Income &amp; Expenditure Budget'!G209</f>
        <v>0</v>
      </c>
      <c r="G203" s="254"/>
      <c r="H203" s="254"/>
      <c r="I203" s="254"/>
      <c r="J203" s="254"/>
      <c r="K203" s="254"/>
      <c r="L203" s="254"/>
      <c r="M203" s="254"/>
      <c r="N203" s="254"/>
      <c r="O203" s="254"/>
      <c r="P203" s="254"/>
      <c r="Q203" s="254"/>
      <c r="R203" s="254"/>
    </row>
    <row r="204" spans="1:18" ht="15" thickBot="1" x14ac:dyDescent="0.35">
      <c r="A204" s="196" t="s">
        <v>121</v>
      </c>
      <c r="B204" s="197"/>
      <c r="C204" s="197"/>
      <c r="D204" s="197"/>
      <c r="E204" s="197"/>
      <c r="F204" s="252">
        <f>SUM(F178:F203)</f>
        <v>0</v>
      </c>
      <c r="G204" s="259">
        <f t="shared" ref="G204:R204" si="8">SUM(G178:G203)</f>
        <v>0</v>
      </c>
      <c r="H204" s="259">
        <f t="shared" si="8"/>
        <v>0</v>
      </c>
      <c r="I204" s="259">
        <f t="shared" si="8"/>
        <v>0</v>
      </c>
      <c r="J204" s="259">
        <f t="shared" si="8"/>
        <v>0</v>
      </c>
      <c r="K204" s="259">
        <f t="shared" si="8"/>
        <v>0</v>
      </c>
      <c r="L204" s="259">
        <f t="shared" si="8"/>
        <v>0</v>
      </c>
      <c r="M204" s="259">
        <f t="shared" si="8"/>
        <v>0</v>
      </c>
      <c r="N204" s="259">
        <f t="shared" si="8"/>
        <v>0</v>
      </c>
      <c r="O204" s="259">
        <f t="shared" si="8"/>
        <v>0</v>
      </c>
      <c r="P204" s="259">
        <f t="shared" si="8"/>
        <v>0</v>
      </c>
      <c r="Q204" s="259">
        <f t="shared" si="8"/>
        <v>0</v>
      </c>
      <c r="R204" s="259">
        <f t="shared" si="8"/>
        <v>0</v>
      </c>
    </row>
    <row r="205" spans="1:18" ht="15" thickBot="1" x14ac:dyDescent="0.35">
      <c r="A205" s="134"/>
      <c r="B205" s="83" t="s">
        <v>81</v>
      </c>
      <c r="C205" s="1"/>
      <c r="D205" s="1"/>
      <c r="E205" s="1"/>
      <c r="F205" s="156"/>
      <c r="G205" s="254"/>
      <c r="H205" s="254"/>
      <c r="I205" s="254"/>
      <c r="J205" s="254"/>
      <c r="K205" s="254"/>
      <c r="L205" s="254"/>
      <c r="M205" s="254"/>
      <c r="N205" s="254"/>
      <c r="O205" s="254"/>
      <c r="P205" s="254"/>
      <c r="Q205" s="254"/>
      <c r="R205" s="254"/>
    </row>
    <row r="206" spans="1:18" ht="15" thickBot="1" x14ac:dyDescent="0.35">
      <c r="A206" s="196" t="s">
        <v>119</v>
      </c>
      <c r="B206" s="197"/>
      <c r="C206" s="197"/>
      <c r="D206" s="197"/>
      <c r="E206" s="197"/>
      <c r="F206" s="198"/>
      <c r="G206" s="254"/>
      <c r="H206" s="254"/>
      <c r="I206" s="254"/>
      <c r="J206" s="254"/>
      <c r="K206" s="254"/>
      <c r="L206" s="254"/>
      <c r="M206" s="254"/>
      <c r="N206" s="254"/>
      <c r="O206" s="254"/>
      <c r="P206" s="254"/>
      <c r="Q206" s="254"/>
      <c r="R206" s="254"/>
    </row>
    <row r="207" spans="1:18" x14ac:dyDescent="0.3">
      <c r="A207" s="131">
        <v>7300</v>
      </c>
      <c r="B207" s="124" t="s">
        <v>227</v>
      </c>
      <c r="C207" s="90"/>
      <c r="D207" s="90"/>
      <c r="E207" s="149"/>
      <c r="F207" s="151">
        <f>'2. Income &amp; Expenditure Budget'!G213</f>
        <v>0</v>
      </c>
      <c r="G207" s="254"/>
      <c r="H207" s="254"/>
      <c r="I207" s="254"/>
      <c r="J207" s="254"/>
      <c r="K207" s="254"/>
      <c r="L207" s="254"/>
      <c r="M207" s="254"/>
      <c r="N207" s="254"/>
      <c r="O207" s="254"/>
      <c r="P207" s="254"/>
      <c r="Q207" s="254"/>
      <c r="R207" s="254"/>
    </row>
    <row r="208" spans="1:18" x14ac:dyDescent="0.3">
      <c r="A208" s="131">
        <v>7320</v>
      </c>
      <c r="B208" s="126" t="s">
        <v>310</v>
      </c>
      <c r="C208" s="90"/>
      <c r="D208" s="90"/>
      <c r="E208" s="149"/>
      <c r="F208" s="151">
        <f>'2. Income &amp; Expenditure Budget'!G214</f>
        <v>0</v>
      </c>
      <c r="G208" s="254"/>
      <c r="H208" s="254"/>
      <c r="I208" s="254"/>
      <c r="J208" s="254"/>
      <c r="K208" s="254"/>
      <c r="L208" s="254"/>
      <c r="M208" s="254"/>
      <c r="N208" s="254"/>
      <c r="O208" s="254"/>
      <c r="P208" s="254"/>
      <c r="Q208" s="254"/>
      <c r="R208" s="254"/>
    </row>
    <row r="209" spans="1:18" x14ac:dyDescent="0.3">
      <c r="A209" s="131">
        <v>7400</v>
      </c>
      <c r="B209" s="126" t="s">
        <v>311</v>
      </c>
      <c r="C209" s="90"/>
      <c r="D209" s="90"/>
      <c r="E209" s="149"/>
      <c r="F209" s="151">
        <f>'2. Income &amp; Expenditure Budget'!G215</f>
        <v>0</v>
      </c>
      <c r="G209" s="254"/>
      <c r="H209" s="254"/>
      <c r="I209" s="254"/>
      <c r="J209" s="254"/>
      <c r="K209" s="254"/>
      <c r="L209" s="254"/>
      <c r="M209" s="254"/>
      <c r="N209" s="254"/>
      <c r="O209" s="254"/>
      <c r="P209" s="254"/>
      <c r="Q209" s="254"/>
      <c r="R209" s="254"/>
    </row>
    <row r="210" spans="1:18" x14ac:dyDescent="0.3">
      <c r="A210" s="131">
        <v>7450</v>
      </c>
      <c r="B210" s="126" t="s">
        <v>312</v>
      </c>
      <c r="C210" s="90"/>
      <c r="D210" s="90"/>
      <c r="E210" s="149"/>
      <c r="F210" s="151">
        <f>'2. Income &amp; Expenditure Budget'!G216</f>
        <v>0</v>
      </c>
      <c r="G210" s="254"/>
      <c r="H210" s="254"/>
      <c r="I210" s="254"/>
      <c r="J210" s="254"/>
      <c r="K210" s="254"/>
      <c r="L210" s="254"/>
      <c r="M210" s="254"/>
      <c r="N210" s="254"/>
      <c r="O210" s="254"/>
      <c r="P210" s="254"/>
      <c r="Q210" s="254"/>
      <c r="R210" s="254"/>
    </row>
    <row r="211" spans="1:18" ht="15" thickBot="1" x14ac:dyDescent="0.35">
      <c r="A211" s="133">
        <v>7800</v>
      </c>
      <c r="B211" s="127" t="s">
        <v>56</v>
      </c>
      <c r="C211" s="91"/>
      <c r="D211" s="91"/>
      <c r="E211" s="150"/>
      <c r="F211" s="151">
        <f>'2. Income &amp; Expenditure Budget'!G217</f>
        <v>0</v>
      </c>
      <c r="G211" s="254"/>
      <c r="H211" s="254"/>
      <c r="I211" s="254"/>
      <c r="J211" s="254"/>
      <c r="K211" s="254"/>
      <c r="L211" s="254"/>
      <c r="M211" s="254"/>
      <c r="N211" s="254"/>
      <c r="O211" s="254"/>
      <c r="P211" s="254"/>
      <c r="Q211" s="254"/>
      <c r="R211" s="254"/>
    </row>
    <row r="212" spans="1:18" ht="15" thickBot="1" x14ac:dyDescent="0.35">
      <c r="A212" s="196" t="s">
        <v>120</v>
      </c>
      <c r="B212" s="197"/>
      <c r="C212" s="197"/>
      <c r="D212" s="197"/>
      <c r="E212" s="197"/>
      <c r="F212" s="283">
        <f t="shared" ref="F212:R212" si="9">SUM(F207:F211)</f>
        <v>0</v>
      </c>
      <c r="G212" s="259">
        <f t="shared" si="9"/>
        <v>0</v>
      </c>
      <c r="H212" s="259">
        <f t="shared" si="9"/>
        <v>0</v>
      </c>
      <c r="I212" s="259">
        <f t="shared" si="9"/>
        <v>0</v>
      </c>
      <c r="J212" s="259">
        <f t="shared" si="9"/>
        <v>0</v>
      </c>
      <c r="K212" s="259">
        <f t="shared" si="9"/>
        <v>0</v>
      </c>
      <c r="L212" s="259">
        <f t="shared" si="9"/>
        <v>0</v>
      </c>
      <c r="M212" s="259">
        <f t="shared" si="9"/>
        <v>0</v>
      </c>
      <c r="N212" s="259">
        <f t="shared" si="9"/>
        <v>0</v>
      </c>
      <c r="O212" s="259">
        <f t="shared" si="9"/>
        <v>0</v>
      </c>
      <c r="P212" s="259">
        <f t="shared" si="9"/>
        <v>0</v>
      </c>
      <c r="Q212" s="259">
        <f t="shared" si="9"/>
        <v>0</v>
      </c>
      <c r="R212" s="259">
        <f t="shared" si="9"/>
        <v>0</v>
      </c>
    </row>
    <row r="213" spans="1:18" ht="15" thickBot="1" x14ac:dyDescent="0.35">
      <c r="A213" s="137"/>
      <c r="B213" s="84"/>
      <c r="F213" s="156"/>
      <c r="G213" s="254"/>
      <c r="H213" s="254"/>
      <c r="I213" s="254"/>
      <c r="J213" s="254"/>
      <c r="K213" s="254"/>
      <c r="L213" s="254"/>
      <c r="M213" s="254"/>
      <c r="N213" s="254"/>
      <c r="O213" s="254"/>
      <c r="P213" s="254"/>
      <c r="Q213" s="254"/>
      <c r="R213" s="254"/>
    </row>
    <row r="214" spans="1:18" ht="15" thickBot="1" x14ac:dyDescent="0.35">
      <c r="A214" s="199" t="s">
        <v>28</v>
      </c>
      <c r="B214" s="200"/>
      <c r="C214" s="200"/>
      <c r="D214" s="200"/>
      <c r="E214" s="200"/>
      <c r="F214" s="253">
        <f t="shared" ref="F214:R214" si="10">(F212+F204+F175+F146+F99)*0.05</f>
        <v>2220.5</v>
      </c>
      <c r="G214" s="253">
        <f t="shared" si="10"/>
        <v>0</v>
      </c>
      <c r="H214" s="253">
        <f t="shared" si="10"/>
        <v>0</v>
      </c>
      <c r="I214" s="253">
        <f t="shared" si="10"/>
        <v>0</v>
      </c>
      <c r="J214" s="253">
        <f t="shared" si="10"/>
        <v>0</v>
      </c>
      <c r="K214" s="253">
        <f t="shared" si="10"/>
        <v>0</v>
      </c>
      <c r="L214" s="253">
        <f t="shared" si="10"/>
        <v>0</v>
      </c>
      <c r="M214" s="253">
        <f t="shared" si="10"/>
        <v>0</v>
      </c>
      <c r="N214" s="253">
        <f t="shared" si="10"/>
        <v>0</v>
      </c>
      <c r="O214" s="253">
        <f t="shared" si="10"/>
        <v>0</v>
      </c>
      <c r="P214" s="253">
        <f t="shared" si="10"/>
        <v>0</v>
      </c>
      <c r="Q214" s="253">
        <f t="shared" si="10"/>
        <v>0</v>
      </c>
      <c r="R214" s="253">
        <f t="shared" si="10"/>
        <v>0</v>
      </c>
    </row>
    <row r="215" spans="1:18" ht="15" thickBot="1" x14ac:dyDescent="0.35">
      <c r="A215" s="134"/>
      <c r="B215" s="83" t="s">
        <v>81</v>
      </c>
      <c r="F215" s="156"/>
      <c r="G215" s="254"/>
      <c r="H215" s="254"/>
      <c r="I215" s="254"/>
      <c r="J215" s="254"/>
      <c r="K215" s="254"/>
      <c r="L215" s="254"/>
      <c r="M215" s="254"/>
      <c r="N215" s="254"/>
      <c r="O215" s="254"/>
      <c r="P215" s="254"/>
      <c r="Q215" s="254"/>
      <c r="R215" s="254"/>
    </row>
    <row r="216" spans="1:18" ht="15" thickBot="1" x14ac:dyDescent="0.35">
      <c r="A216" s="196"/>
      <c r="B216" s="197" t="s">
        <v>89</v>
      </c>
      <c r="C216" s="197"/>
      <c r="D216" s="197"/>
      <c r="E216" s="197"/>
      <c r="F216" s="252">
        <f t="shared" ref="F216:R216" si="11">F212+F204+F175+F146+F99+F214</f>
        <v>46630.5</v>
      </c>
      <c r="G216" s="252">
        <f t="shared" si="11"/>
        <v>0</v>
      </c>
      <c r="H216" s="252">
        <f t="shared" si="11"/>
        <v>0</v>
      </c>
      <c r="I216" s="252">
        <f t="shared" si="11"/>
        <v>0</v>
      </c>
      <c r="J216" s="252">
        <f t="shared" si="11"/>
        <v>0</v>
      </c>
      <c r="K216" s="252">
        <f t="shared" si="11"/>
        <v>0</v>
      </c>
      <c r="L216" s="252">
        <f t="shared" si="11"/>
        <v>0</v>
      </c>
      <c r="M216" s="252">
        <f t="shared" si="11"/>
        <v>0</v>
      </c>
      <c r="N216" s="252">
        <f t="shared" si="11"/>
        <v>0</v>
      </c>
      <c r="O216" s="252">
        <f t="shared" si="11"/>
        <v>0</v>
      </c>
      <c r="P216" s="252">
        <f t="shared" si="11"/>
        <v>0</v>
      </c>
      <c r="Q216" s="252">
        <f t="shared" si="11"/>
        <v>0</v>
      </c>
      <c r="R216" s="252">
        <f t="shared" si="11"/>
        <v>0</v>
      </c>
    </row>
    <row r="217" spans="1:18" ht="15" thickBot="1" x14ac:dyDescent="0.35">
      <c r="A217" s="207"/>
      <c r="B217" s="208" t="s">
        <v>81</v>
      </c>
      <c r="C217" s="209"/>
      <c r="D217" s="209"/>
      <c r="E217" s="209"/>
      <c r="F217" s="210"/>
    </row>
    <row r="218" spans="1:18" ht="18.600000000000001" thickBot="1" x14ac:dyDescent="0.4">
      <c r="A218" s="213" t="s">
        <v>126</v>
      </c>
      <c r="B218" s="30"/>
      <c r="C218" s="211"/>
      <c r="D218" s="211"/>
      <c r="E218" s="211"/>
      <c r="F218" s="212">
        <f t="shared" ref="F218:R218" si="12">F83-F216</f>
        <v>287292.79999999999</v>
      </c>
      <c r="G218" s="212">
        <f t="shared" si="12"/>
        <v>0</v>
      </c>
      <c r="H218" s="212">
        <f t="shared" si="12"/>
        <v>0</v>
      </c>
      <c r="I218" s="212">
        <f t="shared" si="12"/>
        <v>0</v>
      </c>
      <c r="J218" s="212">
        <f t="shared" si="12"/>
        <v>0</v>
      </c>
      <c r="K218" s="212">
        <f t="shared" si="12"/>
        <v>0</v>
      </c>
      <c r="L218" s="212">
        <f t="shared" si="12"/>
        <v>0</v>
      </c>
      <c r="M218" s="212">
        <f t="shared" si="12"/>
        <v>0</v>
      </c>
      <c r="N218" s="212">
        <f t="shared" si="12"/>
        <v>0</v>
      </c>
      <c r="O218" s="212">
        <f t="shared" si="12"/>
        <v>0</v>
      </c>
      <c r="P218" s="212">
        <f t="shared" si="12"/>
        <v>0</v>
      </c>
      <c r="Q218" s="212">
        <f t="shared" si="12"/>
        <v>0</v>
      </c>
      <c r="R218" s="212">
        <f t="shared" si="12"/>
        <v>0</v>
      </c>
    </row>
  </sheetData>
  <mergeCells count="1">
    <mergeCell ref="A1:R1"/>
  </mergeCells>
  <pageMargins left="0.7" right="0.7" top="0.75" bottom="0.75" header="0.3" footer="0.3"/>
  <pageSetup paperSize="9"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33F4494C38DE4CAFCFDDCAD7D4B077" ma:contentTypeVersion="13" ma:contentTypeDescription="Create a new document." ma:contentTypeScope="" ma:versionID="c210eefec046c214b4fc5070ebbce929">
  <xsd:schema xmlns:xsd="http://www.w3.org/2001/XMLSchema" xmlns:xs="http://www.w3.org/2001/XMLSchema" xmlns:p="http://schemas.microsoft.com/office/2006/metadata/properties" xmlns:ns3="bd3cd23d-3ba8-4aca-90de-f988cb363b15" xmlns:ns4="02084eb1-3cb6-4010-a18d-f29185a995c9" targetNamespace="http://schemas.microsoft.com/office/2006/metadata/properties" ma:root="true" ma:fieldsID="5f787d459c7d48679dafdd868462a6a9" ns3:_="" ns4:_="">
    <xsd:import namespace="bd3cd23d-3ba8-4aca-90de-f988cb363b15"/>
    <xsd:import namespace="02084eb1-3cb6-4010-a18d-f29185a995c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cd23d-3ba8-4aca-90de-f988cb363b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84eb1-3cb6-4010-a18d-f29185a995c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8877A-B9D5-48BF-A713-960880006A5E}">
  <ds:schemaRefs>
    <ds:schemaRef ds:uri="http://schemas.microsoft.com/sharepoint/v3/contenttype/forms"/>
  </ds:schemaRefs>
</ds:datastoreItem>
</file>

<file path=customXml/itemProps2.xml><?xml version="1.0" encoding="utf-8"?>
<ds:datastoreItem xmlns:ds="http://schemas.openxmlformats.org/officeDocument/2006/customXml" ds:itemID="{43B17E7F-8EAE-41CA-BD16-14399D42664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84eb1-3cb6-4010-a18d-f29185a995c9"/>
    <ds:schemaRef ds:uri="bd3cd23d-3ba8-4aca-90de-f988cb363b15"/>
    <ds:schemaRef ds:uri="http://www.w3.org/XML/1998/namespace"/>
    <ds:schemaRef ds:uri="http://purl.org/dc/dcmitype/"/>
  </ds:schemaRefs>
</ds:datastoreItem>
</file>

<file path=customXml/itemProps3.xml><?xml version="1.0" encoding="utf-8"?>
<ds:datastoreItem xmlns:ds="http://schemas.openxmlformats.org/officeDocument/2006/customXml" ds:itemID="{83ED8274-D41F-4749-B1D8-1E8E1CA58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cd23d-3ba8-4aca-90de-f988cb363b15"/>
    <ds:schemaRef ds:uri="02084eb1-3cb6-4010-a18d-f29185a99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Template Steps</vt:lpstr>
      <vt:lpstr>1a.Budget Grant Calculation</vt:lpstr>
      <vt:lpstr>1b.Grants -Covid -19</vt:lpstr>
      <vt:lpstr>2. Income &amp; Expenditure Budget</vt:lpstr>
      <vt:lpstr>3. Opening Bank  Position</vt:lpstr>
      <vt:lpstr>4. Estimated  Bank Cashflow</vt:lpstr>
      <vt:lpstr>5. Capital Budget</vt:lpstr>
      <vt:lpstr>6. Monthly Cashflow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2020-01-23T10:22:38Z</cp:lastPrinted>
  <dcterms:created xsi:type="dcterms:W3CDTF">2007-11-08T09:50:16Z</dcterms:created>
  <dcterms:modified xsi:type="dcterms:W3CDTF">2021-02-15T11:49:39Z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0x0101006433F4494C38DE4CAFCFDDCAD7D4B077</vt:lpwstr>
  </property>
</Properties>
</file>