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defaultThemeVersion="124226"/>
  <xr:revisionPtr revIDLastSave="0" documentId="13_ncr:1_{B5D8BA9F-A814-4094-A8C6-3D41E8FB532E}" xr6:coauthVersionLast="43" xr6:coauthVersionMax="46" xr10:uidLastSave="{00000000-0000-0000-0000-000000000000}"/>
  <bookViews>
    <workbookView xWindow="5850" yWindow="2910" windowWidth="21600" windowHeight="11385" tabRatio="864" activeTab="1" xr2:uid="{00000000-000D-0000-FFFF-FFFF00000000}"/>
  </bookViews>
  <sheets>
    <sheet name="Budget template steps" sheetId="8" r:id="rId1"/>
    <sheet name="1a. Budget Grant Calculation" sheetId="4" r:id="rId2"/>
    <sheet name="1b. Covid Grants" sheetId="16" r:id="rId3"/>
    <sheet name="2. Income &amp; Expenditure Budget" sheetId="1" r:id="rId4"/>
    <sheet name="3. Opening Bank Position " sheetId="14" r:id="rId5"/>
    <sheet name="4. Estimated Operating Cashflow" sheetId="11" r:id="rId6"/>
    <sheet name="5. Capital Expenditure Budget" sheetId="12" r:id="rId7"/>
    <sheet name="6. Monthly Cashflow " sheetId="15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88" i="1" l="1"/>
  <c r="G161" i="1"/>
  <c r="G157" i="1"/>
  <c r="G104" i="1"/>
  <c r="G103" i="1"/>
  <c r="F207" i="15" l="1"/>
  <c r="F208" i="15"/>
  <c r="F209" i="15"/>
  <c r="F210" i="15"/>
  <c r="F211" i="15"/>
  <c r="F206" i="15"/>
  <c r="F194" i="15"/>
  <c r="F195" i="15"/>
  <c r="F196" i="15"/>
  <c r="F197" i="15"/>
  <c r="F198" i="15"/>
  <c r="F199" i="15"/>
  <c r="F200" i="15"/>
  <c r="F201" i="15"/>
  <c r="F202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77" i="15"/>
  <c r="F148" i="15"/>
  <c r="F149" i="15"/>
  <c r="F150" i="15"/>
  <c r="F151" i="15"/>
  <c r="F152" i="15"/>
  <c r="F153" i="15"/>
  <c r="F154" i="15"/>
  <c r="F155" i="15"/>
  <c r="F156" i="15"/>
  <c r="F157" i="15"/>
  <c r="F159" i="15"/>
  <c r="F160" i="15"/>
  <c r="F161" i="15"/>
  <c r="F162" i="15"/>
  <c r="F163" i="15"/>
  <c r="F164" i="15"/>
  <c r="F165" i="15"/>
  <c r="F166" i="15"/>
  <c r="F167" i="15"/>
  <c r="F168" i="15"/>
  <c r="F169" i="15"/>
  <c r="F173" i="15"/>
  <c r="F147" i="15"/>
  <c r="F143" i="15"/>
  <c r="F142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18" i="15"/>
  <c r="F119" i="15"/>
  <c r="F120" i="15"/>
  <c r="F121" i="15"/>
  <c r="F122" i="15"/>
  <c r="F124" i="15"/>
  <c r="F125" i="15"/>
  <c r="F126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00" i="15"/>
  <c r="F88" i="15"/>
  <c r="F89" i="15"/>
  <c r="F91" i="15"/>
  <c r="F92" i="15"/>
  <c r="F93" i="15"/>
  <c r="F94" i="15"/>
  <c r="F95" i="15"/>
  <c r="F96" i="15"/>
  <c r="F87" i="15"/>
  <c r="F73" i="15"/>
  <c r="F80" i="15" s="1"/>
  <c r="F74" i="15"/>
  <c r="F75" i="15"/>
  <c r="F76" i="15"/>
  <c r="F77" i="15"/>
  <c r="F78" i="15"/>
  <c r="F79" i="15"/>
  <c r="F72" i="15"/>
  <c r="F62" i="15"/>
  <c r="F63" i="15"/>
  <c r="F64" i="15"/>
  <c r="F65" i="15"/>
  <c r="F66" i="15"/>
  <c r="F67" i="15"/>
  <c r="F68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45" i="15"/>
  <c r="F38" i="15"/>
  <c r="F39" i="15"/>
  <c r="F40" i="15"/>
  <c r="F41" i="15"/>
  <c r="F37" i="15"/>
  <c r="F9" i="15"/>
  <c r="F17" i="15"/>
  <c r="F20" i="15"/>
  <c r="F22" i="15"/>
  <c r="F23" i="15"/>
  <c r="F29" i="15"/>
  <c r="F30" i="15"/>
  <c r="F31" i="15"/>
  <c r="F32" i="15"/>
  <c r="F217" i="15"/>
  <c r="F215" i="15"/>
  <c r="F213" i="15"/>
  <c r="R212" i="15"/>
  <c r="Q212" i="15"/>
  <c r="P212" i="15"/>
  <c r="O212" i="15"/>
  <c r="N212" i="15"/>
  <c r="M212" i="15"/>
  <c r="L212" i="15"/>
  <c r="K212" i="15"/>
  <c r="J212" i="15"/>
  <c r="I212" i="15"/>
  <c r="H212" i="15"/>
  <c r="G212" i="15"/>
  <c r="F205" i="15"/>
  <c r="F204" i="15"/>
  <c r="R203" i="15"/>
  <c r="Q203" i="15"/>
  <c r="P203" i="15"/>
  <c r="O203" i="15"/>
  <c r="N203" i="15"/>
  <c r="M203" i="15"/>
  <c r="L203" i="15"/>
  <c r="K203" i="15"/>
  <c r="J203" i="15"/>
  <c r="I203" i="15"/>
  <c r="H203" i="15"/>
  <c r="G203" i="15"/>
  <c r="F176" i="15"/>
  <c r="R174" i="15"/>
  <c r="Q174" i="15"/>
  <c r="P174" i="15"/>
  <c r="O174" i="15"/>
  <c r="N174" i="15"/>
  <c r="M174" i="15"/>
  <c r="L174" i="15"/>
  <c r="K174" i="15"/>
  <c r="J174" i="15"/>
  <c r="I174" i="15"/>
  <c r="H174" i="15"/>
  <c r="G174" i="15"/>
  <c r="F146" i="15"/>
  <c r="F145" i="15"/>
  <c r="R144" i="15"/>
  <c r="Q144" i="15"/>
  <c r="P144" i="15"/>
  <c r="O144" i="15"/>
  <c r="N144" i="15"/>
  <c r="M144" i="15"/>
  <c r="L144" i="15"/>
  <c r="K144" i="15"/>
  <c r="J144" i="15"/>
  <c r="I144" i="15"/>
  <c r="H144" i="15"/>
  <c r="G144" i="15"/>
  <c r="F99" i="15"/>
  <c r="F98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86" i="15"/>
  <c r="F81" i="15"/>
  <c r="R80" i="15"/>
  <c r="Q80" i="15"/>
  <c r="P80" i="15"/>
  <c r="O80" i="15"/>
  <c r="N80" i="15"/>
  <c r="M80" i="15"/>
  <c r="L80" i="15"/>
  <c r="K80" i="15"/>
  <c r="J80" i="15"/>
  <c r="I80" i="15"/>
  <c r="G80" i="15"/>
  <c r="H80" i="15"/>
  <c r="F71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44" i="15"/>
  <c r="F43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36" i="15"/>
  <c r="F35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G222" i="1"/>
  <c r="G213" i="1"/>
  <c r="G87" i="1"/>
  <c r="G76" i="1"/>
  <c r="G49" i="1"/>
  <c r="A2" i="16"/>
  <c r="E22" i="16"/>
  <c r="G214" i="15" l="1"/>
  <c r="G216" i="15" s="1"/>
  <c r="I214" i="15"/>
  <c r="I216" i="15" s="1"/>
  <c r="M214" i="15"/>
  <c r="M216" i="15" s="1"/>
  <c r="K214" i="15"/>
  <c r="K216" i="15" s="1"/>
  <c r="Q214" i="15"/>
  <c r="Q216" i="15" s="1"/>
  <c r="J82" i="15"/>
  <c r="R82" i="15"/>
  <c r="N82" i="15"/>
  <c r="I82" i="15"/>
  <c r="I218" i="15" s="1"/>
  <c r="H82" i="15"/>
  <c r="K82" i="15"/>
  <c r="O82" i="15"/>
  <c r="H214" i="15"/>
  <c r="H216" i="15" s="1"/>
  <c r="L214" i="15"/>
  <c r="L216" i="15" s="1"/>
  <c r="P214" i="15"/>
  <c r="P216" i="15" s="1"/>
  <c r="J214" i="15"/>
  <c r="J216" i="15" s="1"/>
  <c r="N214" i="15"/>
  <c r="N216" i="15" s="1"/>
  <c r="R214" i="15"/>
  <c r="R216" i="15" s="1"/>
  <c r="M82" i="15"/>
  <c r="M218" i="15" s="1"/>
  <c r="Q82" i="15"/>
  <c r="Q218" i="15" s="1"/>
  <c r="G82" i="15"/>
  <c r="G218" i="15" s="1"/>
  <c r="L82" i="15"/>
  <c r="P82" i="15"/>
  <c r="P218" i="15" s="1"/>
  <c r="O214" i="15"/>
  <c r="O216" i="15" s="1"/>
  <c r="D21" i="16"/>
  <c r="F21" i="16" s="1"/>
  <c r="G33" i="1" s="1"/>
  <c r="D20" i="16"/>
  <c r="E18" i="16"/>
  <c r="F203" i="15"/>
  <c r="F212" i="15"/>
  <c r="F42" i="15"/>
  <c r="F69" i="15"/>
  <c r="E20" i="16"/>
  <c r="D22" i="16"/>
  <c r="F22" i="16" s="1"/>
  <c r="G34" i="1" s="1"/>
  <c r="F14" i="16"/>
  <c r="D19" i="16"/>
  <c r="F19" i="16" s="1"/>
  <c r="G31" i="1" s="1"/>
  <c r="D18" i="16"/>
  <c r="K218" i="15" l="1"/>
  <c r="H218" i="15"/>
  <c r="J218" i="15"/>
  <c r="N218" i="15"/>
  <c r="R218" i="15"/>
  <c r="O218" i="15"/>
  <c r="F20" i="16"/>
  <c r="G32" i="1" s="1"/>
  <c r="L218" i="15"/>
  <c r="G179" i="1"/>
  <c r="F170" i="15" s="1"/>
  <c r="F25" i="15"/>
  <c r="F18" i="16"/>
  <c r="G30" i="1" s="1"/>
  <c r="G183" i="1"/>
  <c r="F28" i="15"/>
  <c r="G181" i="1"/>
  <c r="F172" i="15" s="1"/>
  <c r="F27" i="15"/>
  <c r="F26" i="15" l="1"/>
  <c r="G180" i="1"/>
  <c r="F171" i="15" s="1"/>
  <c r="G167" i="1"/>
  <c r="F24" i="15"/>
  <c r="B34" i="12"/>
  <c r="B17" i="12"/>
  <c r="B36" i="12" l="1"/>
  <c r="F158" i="15"/>
  <c r="F174" i="15" s="1"/>
  <c r="G184" i="1"/>
  <c r="E49" i="4"/>
  <c r="E48" i="4"/>
  <c r="F50" i="4" l="1"/>
  <c r="G16" i="1" s="1"/>
  <c r="F10" i="15" s="1"/>
  <c r="E50" i="4"/>
  <c r="A2" i="12"/>
  <c r="A2" i="15" s="1"/>
  <c r="A2" i="11"/>
  <c r="A3" i="14"/>
  <c r="A1" i="15" l="1"/>
  <c r="A5" i="12"/>
  <c r="A4" i="12"/>
  <c r="A4" i="11"/>
  <c r="A5" i="14"/>
  <c r="A4" i="14"/>
  <c r="A5" i="11"/>
  <c r="E25" i="14"/>
  <c r="E19" i="14"/>
  <c r="E13" i="14"/>
  <c r="E26" i="14" l="1"/>
  <c r="B7" i="11" s="1"/>
  <c r="F52" i="4" l="1"/>
  <c r="G17" i="1" s="1"/>
  <c r="D37" i="4"/>
  <c r="D36" i="4"/>
  <c r="D41" i="4"/>
  <c r="D40" i="4"/>
  <c r="E67" i="4"/>
  <c r="F70" i="4"/>
  <c r="G27" i="1" s="1"/>
  <c r="F21" i="15" s="1"/>
  <c r="C5" i="1"/>
  <c r="C6" i="1"/>
  <c r="B62" i="4"/>
  <c r="F62" i="4" s="1"/>
  <c r="G25" i="1" s="1"/>
  <c r="F19" i="15" s="1"/>
  <c r="B60" i="4"/>
  <c r="F60" i="4" s="1"/>
  <c r="G20" i="1" s="1"/>
  <c r="F14" i="15" s="1"/>
  <c r="B58" i="4"/>
  <c r="F58" i="4" s="1"/>
  <c r="G21" i="1" s="1"/>
  <c r="F15" i="15" s="1"/>
  <c r="B64" i="4"/>
  <c r="F64" i="4" s="1"/>
  <c r="G22" i="1" s="1"/>
  <c r="B54" i="4"/>
  <c r="E54" i="4" s="1"/>
  <c r="B55" i="4"/>
  <c r="E55" i="4" s="1"/>
  <c r="B66" i="4"/>
  <c r="E66" i="4" s="1"/>
  <c r="B59" i="4"/>
  <c r="F59" i="4" s="1"/>
  <c r="G19" i="1" s="1"/>
  <c r="F13" i="15" s="1"/>
  <c r="E42" i="4" l="1"/>
  <c r="F11" i="15"/>
  <c r="G131" i="1"/>
  <c r="F16" i="15"/>
  <c r="E38" i="4"/>
  <c r="F46" i="4" s="1"/>
  <c r="G14" i="1" s="1"/>
  <c r="F8" i="15" s="1"/>
  <c r="F68" i="4"/>
  <c r="F55" i="4"/>
  <c r="G24" i="1" s="1"/>
  <c r="G97" i="1" l="1"/>
  <c r="F18" i="15"/>
  <c r="G153" i="1"/>
  <c r="F123" i="15"/>
  <c r="F144" i="15" s="1"/>
  <c r="G39" i="1"/>
  <c r="F33" i="15" s="1"/>
  <c r="F72" i="4"/>
  <c r="G105" i="1" l="1"/>
  <c r="G224" i="1" s="1"/>
  <c r="G226" i="1" s="1"/>
  <c r="F90" i="15"/>
  <c r="F97" i="15" s="1"/>
  <c r="F214" i="15" s="1"/>
  <c r="F216" i="15" s="1"/>
  <c r="F12" i="15"/>
  <c r="F34" i="15" s="1"/>
  <c r="F82" i="15" s="1"/>
  <c r="G41" i="1"/>
  <c r="G89" i="1" s="1"/>
  <c r="B9" i="11"/>
  <c r="B11" i="11"/>
  <c r="G228" i="1" l="1"/>
  <c r="F218" i="15"/>
  <c r="B13" i="11"/>
</calcChain>
</file>

<file path=xl/sharedStrings.xml><?xml version="1.0" encoding="utf-8"?>
<sst xmlns="http://schemas.openxmlformats.org/spreadsheetml/2006/main" count="605" uniqueCount="370">
  <si>
    <t>INCOME</t>
  </si>
  <si>
    <t>Department of Education Income</t>
  </si>
  <si>
    <t>Grant for Traveller Students</t>
  </si>
  <si>
    <t>Other DES Grants</t>
  </si>
  <si>
    <t>Canteen Income</t>
  </si>
  <si>
    <t>Tuck Shop Income</t>
  </si>
  <si>
    <t>Bus Income</t>
  </si>
  <si>
    <t>Other Income</t>
  </si>
  <si>
    <t>Voluntary Subscriptions</t>
  </si>
  <si>
    <t>Bank Interest Received</t>
  </si>
  <si>
    <t>TOTAL INCOME</t>
  </si>
  <si>
    <t>EXPENDITURE</t>
  </si>
  <si>
    <t>Cleaners Wages</t>
  </si>
  <si>
    <t>Contract Cleaners</t>
  </si>
  <si>
    <t>Cleaning Materials</t>
  </si>
  <si>
    <t>Repairs - Buildings &amp; Grounds</t>
  </si>
  <si>
    <t>Repairs - Furniture, Fittings, Equipment</t>
  </si>
  <si>
    <t>Principals Expenses</t>
  </si>
  <si>
    <t>Staff Room Expenses</t>
  </si>
  <si>
    <t>Other Admin. Expenses</t>
  </si>
  <si>
    <t>Bank Interest Paid</t>
  </si>
  <si>
    <t>Contingency Spend 5%</t>
  </si>
  <si>
    <t>Rate</t>
  </si>
  <si>
    <t>Traveller Pupils</t>
  </si>
  <si>
    <t>Total</t>
  </si>
  <si>
    <t>Detail</t>
  </si>
  <si>
    <t xml:space="preserve"> </t>
  </si>
  <si>
    <t>€</t>
  </si>
  <si>
    <t xml:space="preserve">Year </t>
  </si>
  <si>
    <t>1/3</t>
  </si>
  <si>
    <t>2/3</t>
  </si>
  <si>
    <t>Donations/Charity</t>
  </si>
  <si>
    <t>Loan Charges</t>
  </si>
  <si>
    <t>Reimbursable Expenses</t>
  </si>
  <si>
    <t>Total Other DES Grants</t>
  </si>
  <si>
    <t>Income &amp; Expenditure Budget</t>
  </si>
  <si>
    <t xml:space="preserve">Transition Year </t>
  </si>
  <si>
    <t>Physics and Chemistry</t>
  </si>
  <si>
    <t>LCA</t>
  </si>
  <si>
    <t>JCSP</t>
  </si>
  <si>
    <t xml:space="preserve"> Budget Grant Calculation</t>
  </si>
  <si>
    <t>THE CELLS BELOW ARE FORMULA BASED PLEASE DO NOT ADJUST</t>
  </si>
  <si>
    <t>Special Subjects Grant</t>
  </si>
  <si>
    <t/>
  </si>
  <si>
    <t>Journals &amp; Year Book Income</t>
  </si>
  <si>
    <t>School Administration Charges</t>
  </si>
  <si>
    <t>Mock Exam Income</t>
  </si>
  <si>
    <t xml:space="preserve">Reimbursable Income </t>
  </si>
  <si>
    <t>Photocopying Expenses</t>
  </si>
  <si>
    <t>TOTAL  EXPENDITURE</t>
  </si>
  <si>
    <t>post-31/12/2010</t>
  </si>
  <si>
    <t>PLEASE FILL IN THE GREEN BOXES:</t>
  </si>
  <si>
    <t>TOTAL DES GRANTS</t>
  </si>
  <si>
    <t>Total Department of Education Income</t>
  </si>
  <si>
    <t>THE CELLS IN GREY ARE CALCULATED BASED ON THE FIGURES ENTERED IN THE GREEN BOXES ON THE PREVIOUS SHEET</t>
  </si>
  <si>
    <t>DO NOT AMEND THE FIGURES IN GREY ON THIS SHEET. AMEND FIGURES IN GREEN BOXES ON PREVIOUS SHEET IF CHANGES ARE NECESSARY</t>
  </si>
  <si>
    <t>Employed for the first time by the DES Pre 01/01/2011 See Note 1</t>
  </si>
  <si>
    <t>Employed for the first time by the DES Post 31/12/2010 See Note 1</t>
  </si>
  <si>
    <r>
      <t xml:space="preserve">Note 1: Supervision/Substitution </t>
    </r>
    <r>
      <rPr>
        <b/>
        <sz val="11"/>
        <color indexed="8"/>
        <rFont val="Calibri"/>
        <family val="2"/>
      </rPr>
      <t xml:space="preserve">                   </t>
    </r>
  </si>
  <si>
    <t>School Generated Income</t>
  </si>
  <si>
    <t>Total School Generated Income</t>
  </si>
  <si>
    <t>Total Other Income</t>
  </si>
  <si>
    <t>Education Salaries</t>
  </si>
  <si>
    <t>Education Other</t>
  </si>
  <si>
    <t>Repairs, Maintanence &amp; Establishment</t>
  </si>
  <si>
    <t>Administration</t>
  </si>
  <si>
    <t>Annual Subscriptions</t>
  </si>
  <si>
    <t>Finance</t>
  </si>
  <si>
    <t>Total Finance Costs</t>
  </si>
  <si>
    <t>Total Administration Costs</t>
  </si>
  <si>
    <t>Total Repairs, Maintanence &amp; Establishment Costs</t>
  </si>
  <si>
    <t>Total Education Other Costs</t>
  </si>
  <si>
    <t>Total Education Salaries Costs</t>
  </si>
  <si>
    <t>SURPLUS/ (DEFICIT)</t>
  </si>
  <si>
    <t>Adult Education Income</t>
  </si>
  <si>
    <t>State Exam  Salaries</t>
  </si>
  <si>
    <t>In School Administration System</t>
  </si>
  <si>
    <t xml:space="preserve">This grant cannot be used to pay full-time teachers or teachers who have opted out of the Scheme for supervision and substitution on a casual/ non-pensionable basis. </t>
  </si>
  <si>
    <t>The school will receive €1,769 per annum for teachers employed  pre -1 January  2011  and €1,592 for teachers employed post- 31st December 2010 who opted out of the scheme</t>
  </si>
  <si>
    <t>School Name:</t>
  </si>
  <si>
    <t>Roll No.:</t>
  </si>
  <si>
    <t xml:space="preserve">Where a teacher has opted out of Supervision and Substitution Scheme, an amount  equivalent to the supervision and substitution allowance has been allocated to the teacher’s </t>
  </si>
  <si>
    <t>school  for the provision of supervision and substitution duties.</t>
  </si>
  <si>
    <t>Transition Year Charges and income</t>
  </si>
  <si>
    <t>Sports complex grant</t>
  </si>
  <si>
    <t>Special Class grant (approved special classes required)</t>
  </si>
  <si>
    <t>Programme Grants</t>
  </si>
  <si>
    <t>School Support Services Fund</t>
  </si>
  <si>
    <t>JCSP Grant</t>
  </si>
  <si>
    <t>Sports Complex grant</t>
  </si>
  <si>
    <t>Hire of facilities rental income</t>
  </si>
  <si>
    <t>Sports Complex Income</t>
  </si>
  <si>
    <t>Other School Generated Income</t>
  </si>
  <si>
    <t>Adult Education Salaries</t>
  </si>
  <si>
    <t>Board of Management Expenses</t>
  </si>
  <si>
    <t>School Tuck Shop Expenses</t>
  </si>
  <si>
    <t>School Canteen Expenses</t>
  </si>
  <si>
    <t>Number of Teachers opted out of  Supervision/Substitution Scheme</t>
  </si>
  <si>
    <t>Sports Complex (enter € Amount)</t>
  </si>
  <si>
    <t>Other DES Grants (enter € Amount)</t>
  </si>
  <si>
    <t>TOTAL NON PAY BUDGET</t>
  </si>
  <si>
    <t>SEC State Exam Income</t>
  </si>
  <si>
    <t>Book Rental Receipts</t>
  </si>
  <si>
    <t>Bus Escort Grant</t>
  </si>
  <si>
    <t>July Provision</t>
  </si>
  <si>
    <t>Caretakers Pension Deduction</t>
  </si>
  <si>
    <t>Cleaners' pension deduction</t>
  </si>
  <si>
    <t>Clerical Officers Wages</t>
  </si>
  <si>
    <t>Clerical Officers Pension Deduction</t>
  </si>
  <si>
    <t>-</t>
  </si>
  <si>
    <t>As Principal of ______________________ (name and address of school), roll number ________________ and in my capacity as secretary to the board of management,</t>
  </si>
  <si>
    <t xml:space="preserve">PLEASE NOTE: The excel sheets in this workbook are linked by formulae. Cells in grey should not be typed into. </t>
  </si>
  <si>
    <t>The school budget preparation sheet can be found on the FSSU website.</t>
  </si>
  <si>
    <t>(b)    Enter the remainder of the figures on the budget template based on current information, previous experience and plans for next year</t>
  </si>
  <si>
    <t xml:space="preserve"> Each income and expense heading should be reviewed and if necessary amended when taking into account inflation,  changes in school policies, etc. </t>
  </si>
  <si>
    <r>
      <t>The excel workbook should be</t>
    </r>
    <r>
      <rPr>
        <b/>
        <sz val="11"/>
        <rFont val="Arial"/>
        <family val="2"/>
      </rPr>
      <t xml:space="preserve"> submitted by the Principal to the email address  </t>
    </r>
    <r>
      <rPr>
        <b/>
        <sz val="11"/>
        <color indexed="56"/>
        <rFont val="Arial"/>
        <family val="2"/>
      </rPr>
      <t xml:space="preserve">sdfinfo@education.gov.ie </t>
    </r>
  </si>
  <si>
    <t xml:space="preserve">This email must follow the format outlined below: </t>
  </si>
  <si>
    <t>Other</t>
  </si>
  <si>
    <t xml:space="preserve">School Name </t>
  </si>
  <si>
    <t>Roll Number</t>
  </si>
  <si>
    <t>Enter the school name, address and roll number</t>
  </si>
  <si>
    <t>(a)     The Grant figures are linked to this spreadsheet and will carry over automatically from the 'Budget Grant Calculation' worksheet</t>
  </si>
  <si>
    <r>
      <t>Step 3:</t>
    </r>
    <r>
      <rPr>
        <sz val="11"/>
        <rFont val="Arial"/>
        <family val="2"/>
      </rPr>
      <t xml:space="preserve"> Excel will then prompt you to type in a password. </t>
    </r>
  </si>
  <si>
    <t>MGLD &amp; participate in NCSE approved special classes</t>
  </si>
  <si>
    <r>
      <t>Step 1:</t>
    </r>
    <r>
      <rPr>
        <sz val="11"/>
        <rFont val="Arial"/>
        <family val="2"/>
      </rPr>
      <t xml:space="preserve"> Click File, followed by Info</t>
    </r>
  </si>
  <si>
    <r>
      <t>Step 2:</t>
    </r>
    <r>
      <rPr>
        <sz val="11"/>
        <rFont val="Arial"/>
        <family val="2"/>
      </rPr>
      <t> Next, click the Protect Workbook button. From the drop-down menu, then select Encrypt with Password.</t>
    </r>
  </si>
  <si>
    <t>As Principal of ______________________ (name and address of school), roll number ________________.</t>
  </si>
  <si>
    <t>DECLARATION FOR A COMMUNITY SCHOOL</t>
  </si>
  <si>
    <t>DECLARATION FOR A COMPREHENSIVE SCHOOL</t>
  </si>
  <si>
    <r>
      <t>Supervision/Substitution                                                                         pre 01/01/2011</t>
    </r>
    <r>
      <rPr>
        <b/>
        <sz val="11"/>
        <color indexed="8"/>
        <rFont val="Calibri"/>
        <family val="2"/>
      </rPr>
      <t xml:space="preserve">           </t>
    </r>
  </si>
  <si>
    <t>Cash at Bank</t>
  </si>
  <si>
    <t xml:space="preserve">Current Account </t>
  </si>
  <si>
    <t>Deposit Account</t>
  </si>
  <si>
    <t>Other Accounts</t>
  </si>
  <si>
    <t>Add -amounts owing to the School</t>
  </si>
  <si>
    <t>Debtors</t>
  </si>
  <si>
    <t>Grants due for previous year</t>
  </si>
  <si>
    <t xml:space="preserve">Less-amounts owed by the School </t>
  </si>
  <si>
    <t>Creditors</t>
  </si>
  <si>
    <t>Accruals</t>
  </si>
  <si>
    <t>Adult Education Account</t>
  </si>
  <si>
    <t xml:space="preserve">Sports Complex Account </t>
  </si>
  <si>
    <t xml:space="preserve">TOTAL </t>
  </si>
  <si>
    <t>Total School Income for Year</t>
  </si>
  <si>
    <t>Total School Expenditure</t>
  </si>
  <si>
    <t>Capital Budget</t>
  </si>
  <si>
    <t>Estimated Cost</t>
  </si>
  <si>
    <t>Proposed Capital Expenditure:</t>
  </si>
  <si>
    <t xml:space="preserve">  New buildings, extensions, major refurbishment  (Specify)</t>
  </si>
  <si>
    <r>
      <t xml:space="preserve">  </t>
    </r>
    <r>
      <rPr>
        <b/>
        <sz val="12"/>
        <color indexed="8"/>
        <rFont val="Calibri"/>
        <family val="2"/>
      </rPr>
      <t>Furniture, Fittings and Equipment  (Specify)</t>
    </r>
  </si>
  <si>
    <r>
      <t xml:space="preserve">  </t>
    </r>
    <r>
      <rPr>
        <b/>
        <sz val="12"/>
        <color indexed="8"/>
        <rFont val="Calibri"/>
        <family val="2"/>
      </rPr>
      <t>Computer Equipment  (Specify)</t>
    </r>
  </si>
  <si>
    <t>Total Capital Expenditure                                                 A</t>
  </si>
  <si>
    <t>Funding to finance Capital Expenditure:</t>
  </si>
  <si>
    <t>Department of Education and Skills Grants</t>
  </si>
  <si>
    <t>School Contribution</t>
  </si>
  <si>
    <t>Parents’ Contribution.</t>
  </si>
  <si>
    <t>Trustee Contribution</t>
  </si>
  <si>
    <t>Fundraising</t>
  </si>
  <si>
    <t>Total Capital Funding                                                        B</t>
  </si>
  <si>
    <t>Surplus (Deficit)   B-A</t>
  </si>
  <si>
    <t>Monthly CashFlow Projections.</t>
  </si>
  <si>
    <t>TOTAL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</si>
  <si>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</si>
  <si>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</si>
  <si>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</si>
  <si>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</si>
  <si>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</si>
  <si>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</si>
  <si>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</si>
  <si>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</si>
  <si>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</si>
  <si>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</si>
  <si>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</si>
  <si>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 xml:space="preserve">Aug </t>
  </si>
  <si>
    <t>Physics/Chemistry Grant</t>
  </si>
  <si>
    <t>Dept of Children &amp;Youth Affairs inc</t>
  </si>
  <si>
    <t>DEASP School Meals Grant</t>
  </si>
  <si>
    <t>Erasmus Income</t>
  </si>
  <si>
    <t>HSE Funding</t>
  </si>
  <si>
    <t xml:space="preserve">Other State Funding </t>
  </si>
  <si>
    <t xml:space="preserve">Total Other State Income </t>
  </si>
  <si>
    <r>
      <t xml:space="preserve">Restricted School Fundraising </t>
    </r>
    <r>
      <rPr>
        <sz val="8"/>
        <color indexed="8"/>
        <rFont val="Calibri"/>
        <family val="2"/>
      </rPr>
      <t>(non Capital)</t>
    </r>
  </si>
  <si>
    <r>
      <t xml:space="preserve">Unrestricted School Fundraising </t>
    </r>
    <r>
      <rPr>
        <sz val="8"/>
        <color indexed="8"/>
        <rFont val="Calibri"/>
        <family val="2"/>
      </rPr>
      <t>(non Capital)</t>
    </r>
  </si>
  <si>
    <t>Designated Income (non Capital)</t>
  </si>
  <si>
    <t>Restricted External Fundraising (non Capital)</t>
  </si>
  <si>
    <t>Unrestricted External School Fundraising (non Capital)</t>
  </si>
  <si>
    <t>Non Capital Computers/IT Maintanence</t>
  </si>
  <si>
    <t>Book Rental Scheme</t>
  </si>
  <si>
    <t>Designated Expenditure(non Capital)</t>
  </si>
  <si>
    <t>Restricted External Fundraising EXP(non Capital)</t>
  </si>
  <si>
    <t>Unrestricted External School Fundraising EXP (non Capital)</t>
  </si>
  <si>
    <t>Community and Comprehensive School</t>
  </si>
  <si>
    <t>654321U</t>
  </si>
  <si>
    <t>Non Pay Budget Grant</t>
  </si>
  <si>
    <t>Non Teachers Pay Budget Grant</t>
  </si>
  <si>
    <t>Minor Works Grant non capital</t>
  </si>
  <si>
    <t>After School Study Salaries</t>
  </si>
  <si>
    <t xml:space="preserve">Book Grant Expense </t>
  </si>
  <si>
    <t>Other Educational Expense</t>
  </si>
  <si>
    <t>DEASP School Meals Expense</t>
  </si>
  <si>
    <r>
      <t>If your school plans to undertake any capital works in the coming year it is important to complete this sheet.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Careful consideration should be given to each heading to ensure that this is as accurate as possible.</t>
    </r>
    <r>
      <rPr>
        <b/>
        <sz val="11"/>
        <color indexed="8"/>
        <rFont val="Arial"/>
        <family val="2"/>
      </rPr>
      <t xml:space="preserve"> </t>
    </r>
  </si>
  <si>
    <r>
      <t>This sheet can be used to give a breakdown of monthly cashflow for a sheet.</t>
    </r>
    <r>
      <rPr>
        <b/>
        <sz val="11"/>
        <color indexed="8"/>
        <rFont val="Arial"/>
        <family val="2"/>
      </rPr>
      <t xml:space="preserve"> </t>
    </r>
  </si>
  <si>
    <t xml:space="preserve">13. This excel workbook must be submitted to the Department of Education by the end of June. </t>
  </si>
  <si>
    <t>ICT Grant Non Capital</t>
  </si>
  <si>
    <t>Locker Income</t>
  </si>
  <si>
    <t>Religion/Ethos income</t>
  </si>
  <si>
    <t>After School Study/Club Income</t>
  </si>
  <si>
    <t>Income from Parents Association</t>
  </si>
  <si>
    <t>Religion/Ethos Expense</t>
  </si>
  <si>
    <t>Dept of Children &amp;Youth Affairs Activities Expense</t>
  </si>
  <si>
    <t>Other Non Capital DES Grants Expense</t>
  </si>
  <si>
    <t>Other Educational Wages Expense</t>
  </si>
  <si>
    <t>Minor Works Grant Non Capital Expense</t>
  </si>
  <si>
    <t>Book Grant Income</t>
  </si>
  <si>
    <t>Transition Year Grant</t>
  </si>
  <si>
    <t>Leaving Cert Applied Grant</t>
  </si>
  <si>
    <t>Supervision/Substitution Grant</t>
  </si>
  <si>
    <t>Other State Income</t>
  </si>
  <si>
    <t>Classroom Books Income</t>
  </si>
  <si>
    <t>Uniforms Income</t>
  </si>
  <si>
    <t>Games Income</t>
  </si>
  <si>
    <t>School Musical/Drama Income</t>
  </si>
  <si>
    <t>School Tours Income</t>
  </si>
  <si>
    <t>Student Insurance Income</t>
  </si>
  <si>
    <t>Insurance Claim Income</t>
  </si>
  <si>
    <t>Substitute Teachers expenses</t>
  </si>
  <si>
    <t>Privately Paid Teachers expenses</t>
  </si>
  <si>
    <t>Supervisors and Substitutes salaries expenses  (S&amp;S Grant)</t>
  </si>
  <si>
    <t>Bus Escort Salaries</t>
  </si>
  <si>
    <t>Teaching Aids Expenses</t>
  </si>
  <si>
    <t>Art Expenses</t>
  </si>
  <si>
    <t>Home Economics Expenses</t>
  </si>
  <si>
    <t>Science Expenses</t>
  </si>
  <si>
    <t>Technology Expenses</t>
  </si>
  <si>
    <t>Woodwork/Building Construction Expenses</t>
  </si>
  <si>
    <t>Metalwork/Engineering Expenses</t>
  </si>
  <si>
    <t>Other Subjects Expenses</t>
  </si>
  <si>
    <t>Leaving Cert Applied Expenses</t>
  </si>
  <si>
    <t>LCVP Expenses</t>
  </si>
  <si>
    <t>Learning Support Expenses</t>
  </si>
  <si>
    <t>Transition Year Expenses</t>
  </si>
  <si>
    <t>Teacher Inservice &amp; Training Expenses</t>
  </si>
  <si>
    <t>Career Guidance Expenses</t>
  </si>
  <si>
    <t>Library Expenses</t>
  </si>
  <si>
    <t>Physical Education Expenses</t>
  </si>
  <si>
    <t>Games (Excluding Travel) Expenses</t>
  </si>
  <si>
    <t>Bus Hire Expenses</t>
  </si>
  <si>
    <t>Travel Games Expenses</t>
  </si>
  <si>
    <t>School Tours Expenses</t>
  </si>
  <si>
    <t>School Musical/Drama Expenses</t>
  </si>
  <si>
    <t>Mock Examination Expenses</t>
  </si>
  <si>
    <t>School Yearbook/Journal Expenses</t>
  </si>
  <si>
    <t>Trophies and Prizes Expenses</t>
  </si>
  <si>
    <t>Uniforms Expenses</t>
  </si>
  <si>
    <t>Home School Liaison Expenses</t>
  </si>
  <si>
    <t>Student Council  Expenses</t>
  </si>
  <si>
    <t>School Excellence Fund - Step up Project Expenses</t>
  </si>
  <si>
    <t>Student Insurance Expenses</t>
  </si>
  <si>
    <t xml:space="preserve">Caretakers Wages </t>
  </si>
  <si>
    <t>Caretaker Sports Complex Wages Expenses</t>
  </si>
  <si>
    <t>Security Expenses</t>
  </si>
  <si>
    <t>Insurance Expenses</t>
  </si>
  <si>
    <t>Heating Expenses</t>
  </si>
  <si>
    <t>Light and Power Expenses</t>
  </si>
  <si>
    <t>Rent Expenses</t>
  </si>
  <si>
    <t>Water Rates and Refuse Expenses</t>
  </si>
  <si>
    <t>Licence fee to patron/trustee Expenses</t>
  </si>
  <si>
    <t>Repairs to Sports Complex</t>
  </si>
  <si>
    <t>Other Repairs &amp; Maintenance Expenses</t>
  </si>
  <si>
    <t>Staff Recruitment Expenses</t>
  </si>
  <si>
    <t>Advertising/Public Relations Expenses</t>
  </si>
  <si>
    <t>Postage Expenses</t>
  </si>
  <si>
    <t>Telephone Expenses/SMS Text</t>
  </si>
  <si>
    <t>Printing &amp; Stationery Expenses</t>
  </si>
  <si>
    <t>Office Equipment Non Captial Expenses</t>
  </si>
  <si>
    <t>Computer Equipment Non Capital Expenses</t>
  </si>
  <si>
    <t>Accountancy/Audit Fee Expenses</t>
  </si>
  <si>
    <t>Other Professional Fees Expenses</t>
  </si>
  <si>
    <t>Travel &amp; Subsistence Expenses</t>
  </si>
  <si>
    <t>Accounting/Payroll software Expenses</t>
  </si>
  <si>
    <t>Medical and First Aid Expenses</t>
  </si>
  <si>
    <t>Hospitality Expenses</t>
  </si>
  <si>
    <t>Leasing Expenses</t>
  </si>
  <si>
    <t>Bank Charges Expenses</t>
  </si>
  <si>
    <t>Pensioners Payroll Expenses</t>
  </si>
  <si>
    <r>
      <t xml:space="preserve">Restricted School Fundraising EXP </t>
    </r>
    <r>
      <rPr>
        <sz val="10"/>
        <color indexed="8"/>
        <rFont val="Calibri"/>
        <family val="2"/>
      </rPr>
      <t>(non Capital)</t>
    </r>
  </si>
  <si>
    <r>
      <t xml:space="preserve">Unrestricted School Fundraising EXP </t>
    </r>
    <r>
      <rPr>
        <sz val="10"/>
        <color indexed="8"/>
        <rFont val="Calibri"/>
        <family val="2"/>
      </rPr>
      <t>(non Capital)</t>
    </r>
  </si>
  <si>
    <t>Estimated Operating Cashflow</t>
  </si>
  <si>
    <t>Non pay budget - 75%</t>
  </si>
  <si>
    <t>PLC Enhanced grant - 75%</t>
  </si>
  <si>
    <t>Minor works grant €10,000 + €6 per pupil  (Not payable to PPP schools)</t>
  </si>
  <si>
    <t>STEPS FOR COMPLETING THE BUDGET TEMPLATE</t>
  </si>
  <si>
    <t>How to password protect your Budget workbook</t>
  </si>
  <si>
    <t>I confirm that the attached Budget for the year ___________ has been approved by the board of management on the ____________ (date of board of management meeting).</t>
  </si>
  <si>
    <t>Covid-19 Grant Budget 2021/2022 ( based on last years criteria)</t>
  </si>
  <si>
    <t>COVID Minor Works Grant-Non Capital</t>
  </si>
  <si>
    <t>Covid Aide Grant</t>
  </si>
  <si>
    <t>COVID Capitation PPE Grant</t>
  </si>
  <si>
    <t>COVID Supervision and Substitution Grant</t>
  </si>
  <si>
    <t>COVID Capitation for Additional Cleaning Grant</t>
  </si>
  <si>
    <t>2021/2020</t>
  </si>
  <si>
    <t>PPP School Budget 2021/2022</t>
  </si>
  <si>
    <t>The Government has not decided if covid -19 grants will be payable for the school year 2021/2022</t>
  </si>
  <si>
    <t>Temporary Accomodation Grant Income</t>
  </si>
  <si>
    <t>Covid - Replacement Caretaker Hours</t>
  </si>
  <si>
    <t>Covid - Replacement Secretary Hours</t>
  </si>
  <si>
    <t>Covid - Replacement Cleaner hours</t>
  </si>
  <si>
    <t>Covid - Replacement Bus Escort Hours</t>
  </si>
  <si>
    <t>Chaplain Salaries Expense</t>
  </si>
  <si>
    <t>Aport Coach Salaries Expense</t>
  </si>
  <si>
    <t>Covid Replacement Bus Escort</t>
  </si>
  <si>
    <t>Classroom Book Expense</t>
  </si>
  <si>
    <t>Erasmus Expense</t>
  </si>
  <si>
    <t>Covid Replacement Caretaker</t>
  </si>
  <si>
    <t>Covid Replacement Cleaner</t>
  </si>
  <si>
    <t>CovidMinor Works Grant Non Capital Expense</t>
  </si>
  <si>
    <t>Rent Tempory Accommodation Exp</t>
  </si>
  <si>
    <t>Other Rental Expenses</t>
  </si>
  <si>
    <t>Covid Aide Grant expense</t>
  </si>
  <si>
    <t>COVID Capitation PPE Grant expense</t>
  </si>
  <si>
    <t>COVID Supervision and Substitution Grant wage expense</t>
  </si>
  <si>
    <t>COVID Capitation for Additional Cleaning Grant wages expense</t>
  </si>
  <si>
    <t>COVID Capitation for Additional Cleaning Grant non wages expense</t>
  </si>
  <si>
    <t>Covid Replacement Secretary Expense</t>
  </si>
  <si>
    <t>Estimate Opening Bank Position 1st September 2021</t>
  </si>
  <si>
    <t>Projected Balance 1st September 2021</t>
  </si>
  <si>
    <t>Balance available for spending 1st September 2021</t>
  </si>
  <si>
    <t>Projected Balance for 31st August 2022</t>
  </si>
  <si>
    <t>Capital Project  2021/22</t>
  </si>
  <si>
    <t>Covid Replacement Bus Escort Expense</t>
  </si>
  <si>
    <t>Student Enrolment numbers 2021/2022</t>
  </si>
  <si>
    <t>PLC Enrolment numbers 2021/2022</t>
  </si>
  <si>
    <t>LCA Enrolment (Year 1 and 2)  2021/2022</t>
  </si>
  <si>
    <t>JCSP Enrolment (Year 1 only) 2021/2022</t>
  </si>
  <si>
    <t>Transition Year Enrolment 2021/2022</t>
  </si>
  <si>
    <t>Physics &amp; Chemistry (5th &amp; 6th year) 2021/2022</t>
  </si>
  <si>
    <t>No. of Special Needs Students 2021/2022</t>
  </si>
  <si>
    <t>Traveller Students 2021/2022</t>
  </si>
  <si>
    <r>
      <t xml:space="preserve">School Support Services Fund - 75% (Min. €24,500*75%=18,225)                                                                             </t>
    </r>
    <r>
      <rPr>
        <b/>
        <sz val="11"/>
        <color indexed="8"/>
        <rFont val="Calibri"/>
        <family val="2"/>
      </rPr>
      <t xml:space="preserve"> 1/3</t>
    </r>
  </si>
  <si>
    <t>Book Grant (Paid in June 2021 for 2021/2022)</t>
  </si>
  <si>
    <t>1. First complete the 'School Budget Preparation Information' sheet.</t>
  </si>
  <si>
    <t>2. Open sheet (1a) the Budget Grant Calculation</t>
  </si>
  <si>
    <r>
      <t xml:space="preserve">        </t>
    </r>
    <r>
      <rPr>
        <b/>
        <sz val="11"/>
        <color theme="1"/>
        <rFont val="Arial"/>
        <family val="2"/>
      </rPr>
      <t xml:space="preserve">    3. Open sheet (1b) - Covid Grant Calculation  </t>
    </r>
  </si>
  <si>
    <t xml:space="preserve">      As a precaution a Covid grant calculation sheet has been included in the 2021/2022 budget workbook. Fill in your school student numbers for September 2020 in the spaces indicated</t>
  </si>
  <si>
    <t xml:space="preserve">4. Next, open sheet (2) the  'Income and Expenditure Budget' </t>
  </si>
  <si>
    <t xml:space="preserve">5. Open sheet (3) - Opening Bank Position  </t>
  </si>
  <si>
    <t xml:space="preserve">6. Open sheet (4) - Estiamted Operating Cashflow  </t>
  </si>
  <si>
    <t>7. Open Sheet (5) - Capital Budget</t>
  </si>
  <si>
    <t>8. Open sheet (6) – Monthly Cashflow</t>
  </si>
  <si>
    <t>9. The draft budget must then be reviewed by the Finance Sub Committee and then taken to the board for final approval.</t>
  </si>
  <si>
    <t xml:space="preserve">          10. The final budget form should be signed by the chairperson and a copy filed in the school. This should be included in the minutes of the meeting.</t>
  </si>
  <si>
    <r>
      <t xml:space="preserve">          11. Password protect the excel workbook before sending it to the Department of Education </t>
    </r>
    <r>
      <rPr>
        <b/>
        <u/>
        <sz val="11"/>
        <color indexed="60"/>
        <rFont val="Arial"/>
        <family val="2"/>
      </rPr>
      <t>(use school roll no. as password, all in lowercase)</t>
    </r>
  </si>
  <si>
    <t>Subject:  School Name - Roll No - Budget 2021/2022</t>
  </si>
  <si>
    <t>This sheet has been included as a precautionary measure.</t>
  </si>
  <si>
    <t>Surf Code</t>
  </si>
  <si>
    <t>Grant</t>
  </si>
  <si>
    <t>Number in Mainstream</t>
  </si>
  <si>
    <t>Number in Special Classes</t>
  </si>
  <si>
    <t xml:space="preserve">Total Number </t>
  </si>
  <si>
    <t>Student Enrolment numbers 2020/2021</t>
  </si>
  <si>
    <t>COVID Enhanced Supervision Grant</t>
  </si>
  <si>
    <t>Using the information on (1-School Budget Preparation Information Sheet), fill in the schools student and teacher numbers for September 2021 in the spaces indicated, this will calculate schools grants from the Department of Education</t>
  </si>
  <si>
    <r>
      <t>Estimate what the balances on the Bank accounts should be at the 01st September 2021</t>
    </r>
    <r>
      <rPr>
        <sz val="11"/>
        <color indexed="8"/>
        <rFont val="Arial"/>
        <family val="2"/>
      </rPr>
      <t xml:space="preserve"> using the template as a guide.</t>
    </r>
    <r>
      <rPr>
        <b/>
        <sz val="11"/>
        <color indexed="8"/>
        <rFont val="Arial"/>
        <family val="2"/>
      </rPr>
      <t xml:space="preserve"> </t>
    </r>
  </si>
  <si>
    <t>The summary cash flow sheet is linked to the other spreadsheets and calculates automatically what the balance should be at the 31st August 2022.</t>
  </si>
  <si>
    <t>PLEASE FILL IN THE ENROLMENT NUMBERS IN THE GREEN BOXES:</t>
  </si>
  <si>
    <t>THE CELLS BELOW IN GREY ARE FORMULA BASED PLEASE DO NOT ADJUST</t>
  </si>
  <si>
    <t>NTP Grant-2021 Census Return-Total salary cost per annum inc  PRSI ER for Department sanctioned staff (enter € Amount)</t>
  </si>
  <si>
    <t>Caretakers Pension Expense</t>
  </si>
  <si>
    <t>Clerical Officers Pension  Expense</t>
  </si>
  <si>
    <t>Cleaners' pension 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</si>
</sst>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.00_);\(&quot;€&quot;#,##0.00\)"/>
    <numFmt numFmtId="165" formatCode="&quot;€&quot;#,##0.00_);[Red]\(&quot;€&quot;#,##0.00\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_-* #,##0_-;\-* #,##0_-;_-* &quot;-&quot;??_-;_-@_-"/>
    <numFmt numFmtId="169" formatCode="&quot;€&quot;#,##0"/>
  </numFmts>
  <fonts count="6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/>
      <name val="Times New Roman"/>
      <family val="1"/>
    </font>
    <font>
      <sz val="11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0" fontId="55" fillId="16" borderId="0" applyNumberFormat="0" applyBorder="0" applyAlignment="0" applyProtection="0"/>
  </cellStyleXfs>
  <cellXfs count="452">
    <xf numFmtId="0" fontId="0" fillId="0" borderId="0" xfId="0"/>
    <xf numFmtId="0" fontId="0" fillId="0" borderId="0" xfId="0"/>
    <xf numFmtId="0" fontId="17" fillId="0" borderId="1" xfId="0" applyFont="1" applyBorder="1"/>
    <xf numFmtId="0" fontId="0" fillId="0" borderId="1" xfId="0" applyBorder="1"/>
    <xf numFmtId="165" fontId="17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2" xfId="0" applyFont="1" applyBorder="1"/>
    <xf numFmtId="166" fontId="16" fillId="0" borderId="0" xfId="2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16" fontId="17" fillId="0" borderId="0" xfId="0" quotePrefix="1" applyNumberFormat="1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64" fontId="0" fillId="3" borderId="0" xfId="0" applyNumberFormat="1" applyFill="1"/>
    <xf numFmtId="0" fontId="0" fillId="3" borderId="5" xfId="0" applyFill="1" applyBorder="1"/>
    <xf numFmtId="0" fontId="3" fillId="3" borderId="6" xfId="3" applyFont="1" applyFill="1" applyBorder="1" applyAlignment="1">
      <alignment horizontal="center"/>
    </xf>
    <xf numFmtId="165" fontId="17" fillId="3" borderId="6" xfId="0" applyNumberFormat="1" applyFont="1" applyFill="1" applyBorder="1" applyAlignment="1">
      <alignment horizontal="right"/>
    </xf>
    <xf numFmtId="0" fontId="0" fillId="3" borderId="6" xfId="0" applyFill="1" applyBorder="1"/>
    <xf numFmtId="164" fontId="16" fillId="3" borderId="0" xfId="2" applyNumberFormat="1" applyFill="1"/>
    <xf numFmtId="164" fontId="16" fillId="3" borderId="0" xfId="2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0" fontId="20" fillId="0" borderId="7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0" fillId="0" borderId="6" xfId="0" applyFont="1" applyBorder="1"/>
    <xf numFmtId="0" fontId="20" fillId="0" borderId="6" xfId="0" applyFont="1" applyBorder="1"/>
    <xf numFmtId="164" fontId="20" fillId="0" borderId="5" xfId="0" applyNumberFormat="1" applyFont="1" applyBorder="1"/>
    <xf numFmtId="164" fontId="16" fillId="0" borderId="0" xfId="2" applyNumberFormat="1"/>
    <xf numFmtId="164" fontId="0" fillId="3" borderId="0" xfId="0" applyNumberFormat="1" applyFill="1"/>
    <xf numFmtId="1" fontId="0" fillId="0" borderId="0" xfId="0" applyNumberFormat="1"/>
    <xf numFmtId="167" fontId="16" fillId="0" borderId="0" xfId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0" fontId="17" fillId="0" borderId="4" xfId="0" applyFont="1" applyBorder="1" applyAlignment="1" applyProtection="1">
      <alignment horizontal="center"/>
      <protection locked="0"/>
    </xf>
    <xf numFmtId="164" fontId="17" fillId="0" borderId="9" xfId="0" applyNumberFormat="1" applyFont="1" applyBorder="1" applyAlignment="1" applyProtection="1">
      <alignment horizontal="center"/>
      <protection locked="0"/>
    </xf>
    <xf numFmtId="164" fontId="16" fillId="3" borderId="0" xfId="2" applyNumberFormat="1" applyFill="1"/>
    <xf numFmtId="0" fontId="0" fillId="0" borderId="10" xfId="0" applyBorder="1" applyProtection="1">
      <protection locked="0"/>
    </xf>
    <xf numFmtId="0" fontId="23" fillId="0" borderId="0" xfId="0" applyFont="1" applyAlignment="1">
      <alignment horizontal="justify"/>
    </xf>
    <xf numFmtId="0" fontId="2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0" fillId="0" borderId="11" xfId="0" applyBorder="1"/>
    <xf numFmtId="0" fontId="0" fillId="0" borderId="12" xfId="0" applyBorder="1"/>
    <xf numFmtId="0" fontId="25" fillId="0" borderId="13" xfId="0" applyFont="1" applyBorder="1"/>
    <xf numFmtId="0" fontId="0" fillId="0" borderId="14" xfId="0" applyBorder="1"/>
    <xf numFmtId="0" fontId="5" fillId="3" borderId="7" xfId="3" applyFont="1" applyFill="1" applyBorder="1"/>
    <xf numFmtId="3" fontId="0" fillId="0" borderId="0" xfId="0" applyNumberFormat="1" applyProtection="1">
      <protection locked="0"/>
    </xf>
    <xf numFmtId="0" fontId="26" fillId="0" borderId="0" xfId="0" applyFont="1"/>
    <xf numFmtId="0" fontId="0" fillId="2" borderId="0" xfId="0" quotePrefix="1" applyFill="1" applyAlignment="1">
      <alignment horizontal="left"/>
    </xf>
    <xf numFmtId="0" fontId="1" fillId="0" borderId="0" xfId="0" applyFont="1" applyAlignment="1">
      <alignment horizontal="left"/>
    </xf>
    <xf numFmtId="1" fontId="17" fillId="0" borderId="0" xfId="4" applyNumberFormat="1" applyFont="1" applyAlignment="1" applyProtection="1">
      <alignment horizontal="right"/>
      <protection locked="0"/>
    </xf>
    <xf numFmtId="0" fontId="26" fillId="0" borderId="0" xfId="0" applyFont="1"/>
    <xf numFmtId="0" fontId="24" fillId="0" borderId="0" xfId="0" applyFont="1" applyProtection="1">
      <protection locked="0"/>
    </xf>
    <xf numFmtId="164" fontId="24" fillId="0" borderId="0" xfId="0" applyNumberFormat="1" applyFont="1"/>
    <xf numFmtId="0" fontId="6" fillId="0" borderId="0" xfId="3" applyFont="1"/>
    <xf numFmtId="0" fontId="6" fillId="0" borderId="0" xfId="3" applyFont="1" applyAlignment="1">
      <alignment horizontal="center"/>
    </xf>
    <xf numFmtId="0" fontId="27" fillId="0" borderId="15" xfId="0" applyFont="1" applyBorder="1" applyProtection="1">
      <protection locked="0"/>
    </xf>
    <xf numFmtId="0" fontId="27" fillId="0" borderId="16" xfId="0" applyFont="1" applyBorder="1" applyProtection="1">
      <protection locked="0"/>
    </xf>
    <xf numFmtId="0" fontId="27" fillId="0" borderId="16" xfId="0" applyFont="1" applyBorder="1"/>
    <xf numFmtId="0" fontId="27" fillId="0" borderId="17" xfId="0" applyFont="1" applyBorder="1"/>
    <xf numFmtId="0" fontId="27" fillId="0" borderId="17" xfId="0" applyFont="1" applyBorder="1" applyProtection="1">
      <protection locked="0"/>
    </xf>
    <xf numFmtId="0" fontId="27" fillId="0" borderId="15" xfId="0" applyFont="1" applyBorder="1"/>
    <xf numFmtId="1" fontId="24" fillId="0" borderId="0" xfId="0" applyNumberFormat="1" applyFont="1" applyAlignment="1" applyProtection="1">
      <alignment horizontal="center"/>
      <protection locked="0"/>
    </xf>
    <xf numFmtId="1" fontId="24" fillId="0" borderId="0" xfId="0" applyNumberFormat="1" applyFont="1"/>
    <xf numFmtId="0" fontId="28" fillId="0" borderId="0" xfId="0" applyFont="1" applyAlignment="1" applyProtection="1">
      <alignment horizontal="center"/>
      <protection locked="0"/>
    </xf>
    <xf numFmtId="0" fontId="27" fillId="4" borderId="18" xfId="0" applyFont="1" applyFill="1" applyBorder="1" applyAlignment="1">
      <alignment horizontal="left"/>
    </xf>
    <xf numFmtId="0" fontId="27" fillId="4" borderId="19" xfId="0" applyFont="1" applyFill="1" applyBorder="1" applyAlignment="1">
      <alignment horizontal="left"/>
    </xf>
    <xf numFmtId="0" fontId="27" fillId="2" borderId="19" xfId="0" applyFont="1" applyFill="1" applyBorder="1" applyAlignment="1">
      <alignment horizontal="left"/>
    </xf>
    <xf numFmtId="0" fontId="27" fillId="0" borderId="19" xfId="0" applyFont="1" applyBorder="1"/>
    <xf numFmtId="0" fontId="27" fillId="0" borderId="19" xfId="0" applyFont="1" applyBorder="1" applyAlignment="1">
      <alignment horizontal="left"/>
    </xf>
    <xf numFmtId="0" fontId="27" fillId="2" borderId="20" xfId="0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0" fontId="27" fillId="0" borderId="20" xfId="0" applyFont="1" applyBorder="1"/>
    <xf numFmtId="0" fontId="27" fillId="4" borderId="21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4" borderId="24" xfId="0" applyFont="1" applyFill="1" applyBorder="1" applyAlignment="1">
      <alignment horizontal="center"/>
    </xf>
    <xf numFmtId="0" fontId="17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5" xfId="0" applyNumberFormat="1" applyFill="1" applyBorder="1"/>
    <xf numFmtId="0" fontId="17" fillId="5" borderId="7" xfId="0" applyFont="1" applyFill="1" applyBorder="1" applyProtection="1">
      <protection locked="0"/>
    </xf>
    <xf numFmtId="0" fontId="17" fillId="5" borderId="25" xfId="0" applyFont="1" applyFill="1" applyBorder="1" applyProtection="1">
      <protection locked="0"/>
    </xf>
    <xf numFmtId="0" fontId="27" fillId="0" borderId="26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28" xfId="0" applyFont="1" applyBorder="1" applyProtection="1">
      <protection locked="0"/>
    </xf>
    <xf numFmtId="0" fontId="27" fillId="0" borderId="27" xfId="0" applyFont="1" applyBorder="1"/>
    <xf numFmtId="0" fontId="27" fillId="0" borderId="28" xfId="0" applyFont="1" applyBorder="1"/>
    <xf numFmtId="168" fontId="27" fillId="0" borderId="21" xfId="1" applyNumberFormat="1" applyFont="1" applyBorder="1"/>
    <xf numFmtId="168" fontId="16" fillId="0" borderId="23" xfId="1" applyNumberFormat="1" applyBorder="1" applyProtection="1">
      <protection locked="0"/>
    </xf>
    <xf numFmtId="168" fontId="27" fillId="0" borderId="24" xfId="1" applyNumberFormat="1" applyFont="1" applyBorder="1" applyProtection="1">
      <protection locked="0"/>
    </xf>
    <xf numFmtId="168" fontId="17" fillId="5" borderId="25" xfId="1" applyNumberFormat="1" applyFont="1" applyFill="1" applyBorder="1"/>
    <xf numFmtId="0" fontId="24" fillId="0" borderId="0" xfId="0" applyFont="1"/>
    <xf numFmtId="0" fontId="30" fillId="0" borderId="0" xfId="0" applyFont="1" applyAlignment="1">
      <alignment horizontal="left"/>
    </xf>
    <xf numFmtId="0" fontId="17" fillId="0" borderId="0" xfId="0" applyFont="1" applyProtection="1">
      <protection locked="0"/>
    </xf>
    <xf numFmtId="0" fontId="0" fillId="3" borderId="0" xfId="0" applyFill="1"/>
    <xf numFmtId="0" fontId="0" fillId="0" borderId="0" xfId="0" applyAlignment="1">
      <alignment horizontal="left"/>
    </xf>
    <xf numFmtId="0" fontId="27" fillId="0" borderId="24" xfId="0" applyFont="1" applyBorder="1" applyAlignment="1">
      <alignment horizontal="center"/>
    </xf>
    <xf numFmtId="0" fontId="27" fillId="0" borderId="18" xfId="0" applyFont="1" applyBorder="1"/>
    <xf numFmtId="0" fontId="0" fillId="0" borderId="29" xfId="0" applyBorder="1"/>
    <xf numFmtId="1" fontId="0" fillId="0" borderId="12" xfId="0" applyNumberFormat="1" applyBorder="1"/>
    <xf numFmtId="0" fontId="0" fillId="0" borderId="30" xfId="0" applyBorder="1" applyProtection="1">
      <protection locked="0"/>
    </xf>
    <xf numFmtId="1" fontId="0" fillId="0" borderId="31" xfId="0" applyNumberFormat="1" applyBorder="1"/>
    <xf numFmtId="0" fontId="31" fillId="5" borderId="25" xfId="0" applyFont="1" applyFill="1" applyBorder="1" applyProtection="1">
      <protection locked="0"/>
    </xf>
    <xf numFmtId="0" fontId="17" fillId="6" borderId="7" xfId="0" applyFont="1" applyFill="1" applyBorder="1" applyProtection="1">
      <protection locked="0"/>
    </xf>
    <xf numFmtId="0" fontId="17" fillId="6" borderId="6" xfId="0" applyFont="1" applyFill="1" applyBorder="1" applyProtection="1">
      <protection locked="0"/>
    </xf>
    <xf numFmtId="0" fontId="17" fillId="7" borderId="7" xfId="0" applyFont="1" applyFill="1" applyBorder="1" applyProtection="1">
      <protection locked="0"/>
    </xf>
    <xf numFmtId="0" fontId="17" fillId="7" borderId="6" xfId="0" applyFont="1" applyFill="1" applyBorder="1" applyProtection="1">
      <protection locked="0"/>
    </xf>
    <xf numFmtId="0" fontId="32" fillId="3" borderId="29" xfId="0" applyFont="1" applyFill="1" applyBorder="1"/>
    <xf numFmtId="0" fontId="32" fillId="3" borderId="30" xfId="0" applyFont="1" applyFill="1" applyBorder="1"/>
    <xf numFmtId="168" fontId="29" fillId="8" borderId="32" xfId="1" applyNumberFormat="1" applyFont="1" applyFill="1" applyBorder="1"/>
    <xf numFmtId="168" fontId="29" fillId="8" borderId="21" xfId="1" applyNumberFormat="1" applyFont="1" applyFill="1" applyBorder="1"/>
    <xf numFmtId="168" fontId="29" fillId="8" borderId="21" xfId="1" applyNumberFormat="1" applyFont="1" applyFill="1" applyBorder="1" applyProtection="1">
      <protection locked="0"/>
    </xf>
    <xf numFmtId="0" fontId="20" fillId="3" borderId="6" xfId="0" applyFont="1" applyFill="1" applyBorder="1" applyProtection="1">
      <protection locked="0"/>
    </xf>
    <xf numFmtId="168" fontId="20" fillId="3" borderId="25" xfId="1" applyNumberFormat="1" applyFont="1" applyFill="1" applyBorder="1" applyProtection="1">
      <protection locked="0"/>
    </xf>
    <xf numFmtId="0" fontId="20" fillId="3" borderId="7" xfId="0" applyFont="1" applyFill="1" applyBorder="1" applyAlignment="1" applyProtection="1">
      <alignment horizontal="left"/>
      <protection locked="0"/>
    </xf>
    <xf numFmtId="0" fontId="30" fillId="0" borderId="0" xfId="0" applyFont="1" applyAlignment="1">
      <alignment horizontal="right"/>
    </xf>
    <xf numFmtId="1" fontId="26" fillId="4" borderId="0" xfId="0" applyNumberFormat="1" applyFont="1" applyFill="1"/>
    <xf numFmtId="1" fontId="0" fillId="4" borderId="0" xfId="0" applyNumberFormat="1" applyFill="1"/>
    <xf numFmtId="0" fontId="6" fillId="9" borderId="33" xfId="3" applyFont="1" applyFill="1" applyBorder="1"/>
    <xf numFmtId="0" fontId="6" fillId="9" borderId="33" xfId="3" applyFont="1" applyFill="1" applyBorder="1" applyAlignment="1">
      <alignment horizontal="center"/>
    </xf>
    <xf numFmtId="0" fontId="7" fillId="9" borderId="33" xfId="3" applyFont="1" applyFill="1" applyBorder="1"/>
    <xf numFmtId="165" fontId="33" fillId="9" borderId="3" xfId="0" applyNumberFormat="1" applyFont="1" applyFill="1" applyBorder="1" applyAlignment="1">
      <alignment horizontal="right"/>
    </xf>
    <xf numFmtId="0" fontId="26" fillId="9" borderId="4" xfId="0" applyFont="1" applyFill="1" applyBorder="1"/>
    <xf numFmtId="1" fontId="26" fillId="9" borderId="9" xfId="0" applyNumberFormat="1" applyFont="1" applyFill="1" applyBorder="1"/>
    <xf numFmtId="0" fontId="6" fillId="9" borderId="34" xfId="3" applyFont="1" applyFill="1" applyBorder="1"/>
    <xf numFmtId="0" fontId="6" fillId="9" borderId="35" xfId="3" applyFont="1" applyFill="1" applyBorder="1" applyAlignment="1">
      <alignment horizontal="center"/>
    </xf>
    <xf numFmtId="0" fontId="6" fillId="9" borderId="36" xfId="3" applyFont="1" applyFill="1" applyBorder="1"/>
    <xf numFmtId="165" fontId="17" fillId="9" borderId="35" xfId="0" applyNumberFormat="1" applyFont="1" applyFill="1" applyBorder="1" applyAlignment="1">
      <alignment horizontal="right"/>
    </xf>
    <xf numFmtId="0" fontId="0" fillId="9" borderId="35" xfId="0" applyFill="1" applyBorder="1"/>
    <xf numFmtId="1" fontId="0" fillId="9" borderId="36" xfId="0" applyNumberFormat="1" applyFill="1" applyBorder="1"/>
    <xf numFmtId="0" fontId="28" fillId="4" borderId="0" xfId="0" applyFont="1" applyFill="1" applyAlignment="1">
      <alignment horizontal="center"/>
    </xf>
    <xf numFmtId="0" fontId="28" fillId="4" borderId="0" xfId="0" applyFont="1" applyFill="1" applyProtection="1">
      <protection locked="0"/>
    </xf>
    <xf numFmtId="0" fontId="0" fillId="0" borderId="37" xfId="0" applyBorder="1"/>
    <xf numFmtId="0" fontId="0" fillId="3" borderId="0" xfId="0" applyFill="1"/>
    <xf numFmtId="0" fontId="17" fillId="0" borderId="30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29" xfId="0" applyFont="1" applyBorder="1" applyProtection="1">
      <protection locked="0"/>
    </xf>
    <xf numFmtId="0" fontId="0" fillId="0" borderId="11" xfId="0" applyBorder="1"/>
    <xf numFmtId="164" fontId="0" fillId="0" borderId="12" xfId="0" applyNumberFormat="1" applyBorder="1"/>
    <xf numFmtId="0" fontId="17" fillId="0" borderId="13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4" xfId="0" applyFont="1" applyBorder="1" applyProtection="1">
      <protection locked="0"/>
    </xf>
    <xf numFmtId="0" fontId="30" fillId="0" borderId="0" xfId="0" applyFont="1" applyAlignment="1">
      <alignment horizontal="center"/>
    </xf>
    <xf numFmtId="16" fontId="17" fillId="0" borderId="0" xfId="0" quotePrefix="1" applyNumberFormat="1" applyFont="1" applyAlignment="1" applyProtection="1">
      <alignment horizontal="left"/>
      <protection locked="0"/>
    </xf>
    <xf numFmtId="0" fontId="30" fillId="0" borderId="0" xfId="0" applyFont="1" applyAlignment="1">
      <alignment horizontal="center"/>
    </xf>
    <xf numFmtId="164" fontId="16" fillId="3" borderId="0" xfId="2" applyNumberFormat="1" applyFill="1" applyProtection="1">
      <protection locked="0"/>
    </xf>
    <xf numFmtId="164" fontId="0" fillId="3" borderId="0" xfId="0" applyNumberFormat="1" applyFill="1"/>
    <xf numFmtId="164" fontId="16" fillId="3" borderId="1" xfId="2" applyNumberFormat="1" applyFill="1" applyBorder="1"/>
    <xf numFmtId="0" fontId="28" fillId="10" borderId="29" xfId="0" applyFont="1" applyFill="1" applyBorder="1"/>
    <xf numFmtId="0" fontId="17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4" fillId="0" borderId="16" xfId="0" applyFont="1" applyBorder="1" applyProtection="1">
      <protection locked="0"/>
    </xf>
    <xf numFmtId="0" fontId="34" fillId="0" borderId="27" xfId="0" applyFont="1" applyBorder="1" applyProtection="1">
      <protection locked="0"/>
    </xf>
    <xf numFmtId="168" fontId="27" fillId="0" borderId="24" xfId="1" applyNumberFormat="1" applyFont="1" applyBorder="1"/>
    <xf numFmtId="164" fontId="0" fillId="0" borderId="0" xfId="0" applyNumberFormat="1" applyProtection="1">
      <protection locked="0"/>
    </xf>
    <xf numFmtId="0" fontId="35" fillId="2" borderId="21" xfId="0" applyFont="1" applyFill="1" applyBorder="1" applyAlignment="1">
      <alignment horizontal="center"/>
    </xf>
    <xf numFmtId="0" fontId="35" fillId="2" borderId="19" xfId="0" applyFont="1" applyFill="1" applyBorder="1" applyAlignment="1">
      <alignment horizontal="left"/>
    </xf>
    <xf numFmtId="168" fontId="29" fillId="0" borderId="21" xfId="1" applyNumberFormat="1" applyFont="1" applyBorder="1"/>
    <xf numFmtId="0" fontId="0" fillId="0" borderId="0" xfId="0" quotePrefix="1" applyAlignment="1">
      <alignment horizontal="left"/>
    </xf>
    <xf numFmtId="168" fontId="17" fillId="6" borderId="25" xfId="1" applyNumberFormat="1" applyFont="1" applyFill="1" applyBorder="1" applyProtection="1">
      <protection locked="0"/>
    </xf>
    <xf numFmtId="0" fontId="0" fillId="3" borderId="11" xfId="0" applyFill="1" applyBorder="1"/>
    <xf numFmtId="0" fontId="32" fillId="3" borderId="11" xfId="0" applyFont="1" applyFill="1" applyBorder="1" applyAlignment="1">
      <alignment horizontal="center"/>
    </xf>
    <xf numFmtId="0" fontId="24" fillId="3" borderId="12" xfId="0" applyFont="1" applyFill="1" applyBorder="1"/>
    <xf numFmtId="0" fontId="0" fillId="3" borderId="10" xfId="0" applyFill="1" applyBorder="1"/>
    <xf numFmtId="0" fontId="32" fillId="3" borderId="10" xfId="0" applyFont="1" applyFill="1" applyBorder="1" applyAlignment="1">
      <alignment horizontal="center"/>
    </xf>
    <xf numFmtId="0" fontId="24" fillId="3" borderId="31" xfId="0" applyFont="1" applyFill="1" applyBorder="1"/>
    <xf numFmtId="0" fontId="32" fillId="3" borderId="39" xfId="0" applyFont="1" applyFill="1" applyBorder="1"/>
    <xf numFmtId="0" fontId="32" fillId="3" borderId="30" xfId="0" applyFont="1" applyFill="1" applyBorder="1"/>
    <xf numFmtId="168" fontId="16" fillId="0" borderId="23" xfId="1" applyNumberFormat="1" applyBorder="1"/>
    <xf numFmtId="168" fontId="17" fillId="6" borderId="5" xfId="1" applyNumberFormat="1" applyFont="1" applyFill="1" applyBorder="1" applyProtection="1">
      <protection locked="0"/>
    </xf>
    <xf numFmtId="168" fontId="17" fillId="7" borderId="25" xfId="1" applyNumberFormat="1" applyFont="1" applyFill="1" applyBorder="1" applyProtection="1">
      <protection locked="0"/>
    </xf>
    <xf numFmtId="0" fontId="24" fillId="0" borderId="37" xfId="0" applyFont="1" applyBorder="1" applyAlignment="1" applyProtection="1">
      <alignment horizontal="center"/>
      <protection locked="0"/>
    </xf>
    <xf numFmtId="0" fontId="23" fillId="0" borderId="37" xfId="0" applyFont="1" applyBorder="1"/>
    <xf numFmtId="0" fontId="28" fillId="0" borderId="37" xfId="0" applyFont="1" applyBorder="1" applyAlignment="1" applyProtection="1">
      <alignment horizontal="center"/>
      <protection locked="0"/>
    </xf>
    <xf numFmtId="0" fontId="36" fillId="0" borderId="37" xfId="0" applyFont="1" applyBorder="1" applyAlignment="1">
      <alignment horizontal="center" wrapText="1"/>
    </xf>
    <xf numFmtId="0" fontId="24" fillId="0" borderId="40" xfId="0" applyFont="1" applyBorder="1" applyProtection="1">
      <protection locked="0"/>
    </xf>
    <xf numFmtId="0" fontId="4" fillId="10" borderId="41" xfId="0" applyFont="1" applyFill="1" applyBorder="1" applyProtection="1">
      <protection locked="0"/>
    </xf>
    <xf numFmtId="0" fontId="24" fillId="0" borderId="40" xfId="0" applyFont="1" applyBorder="1" applyAlignment="1" applyProtection="1">
      <alignment wrapText="1"/>
      <protection locked="0"/>
    </xf>
    <xf numFmtId="3" fontId="4" fillId="10" borderId="41" xfId="0" applyNumberFormat="1" applyFont="1" applyFill="1" applyBorder="1" applyProtection="1">
      <protection locked="0"/>
    </xf>
    <xf numFmtId="0" fontId="28" fillId="0" borderId="42" xfId="0" applyFont="1" applyBorder="1" applyAlignment="1" applyProtection="1">
      <alignment horizontal="center"/>
      <protection locked="0"/>
    </xf>
    <xf numFmtId="0" fontId="0" fillId="0" borderId="42" xfId="0" applyBorder="1"/>
    <xf numFmtId="3" fontId="4" fillId="10" borderId="43" xfId="0" applyNumberFormat="1" applyFont="1" applyFill="1" applyBorder="1" applyProtection="1">
      <protection locked="0"/>
    </xf>
    <xf numFmtId="164" fontId="0" fillId="3" borderId="1" xfId="0" applyNumberFormat="1" applyFill="1" applyBorder="1"/>
    <xf numFmtId="164" fontId="0" fillId="3" borderId="0" xfId="0" applyNumberFormat="1" applyFill="1"/>
    <xf numFmtId="16" fontId="17" fillId="3" borderId="0" xfId="0" quotePrefix="1" applyNumberFormat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2" fontId="30" fillId="10" borderId="41" xfId="0" applyNumberFormat="1" applyFont="1" applyFill="1" applyBorder="1"/>
    <xf numFmtId="2" fontId="0" fillId="0" borderId="0" xfId="0" applyNumberFormat="1" applyProtection="1">
      <protection locked="0"/>
    </xf>
    <xf numFmtId="2" fontId="16" fillId="0" borderId="0" xfId="4" applyNumberForma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168" fontId="29" fillId="0" borderId="24" xfId="1" applyNumberFormat="1" applyFont="1" applyBorder="1"/>
    <xf numFmtId="0" fontId="3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6"/>
    </xf>
    <xf numFmtId="0" fontId="38" fillId="0" borderId="39" xfId="0" applyFont="1" applyBorder="1"/>
    <xf numFmtId="0" fontId="13" fillId="0" borderId="2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3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0" fillId="0" borderId="0" xfId="0" applyFont="1" applyAlignment="1">
      <alignment horizontal="left" vertical="center" indent="9"/>
    </xf>
    <xf numFmtId="0" fontId="14" fillId="0" borderId="0" xfId="0" applyFont="1" applyAlignment="1">
      <alignment horizontal="left" vertical="center" indent="9"/>
    </xf>
    <xf numFmtId="0" fontId="39" fillId="0" borderId="0" xfId="0" applyFont="1"/>
    <xf numFmtId="164" fontId="0" fillId="0" borderId="31" xfId="0" applyNumberFormat="1" applyBorder="1"/>
    <xf numFmtId="0" fontId="30" fillId="0" borderId="0" xfId="0" applyFont="1" applyAlignment="1">
      <alignment horizontal="center"/>
    </xf>
    <xf numFmtId="0" fontId="20" fillId="0" borderId="0" xfId="0" applyFont="1"/>
    <xf numFmtId="0" fontId="25" fillId="0" borderId="0" xfId="0" applyFont="1"/>
    <xf numFmtId="164" fontId="25" fillId="0" borderId="0" xfId="0" applyNumberFormat="1" applyFont="1"/>
    <xf numFmtId="0" fontId="20" fillId="0" borderId="0" xfId="0" applyFont="1" applyProtection="1">
      <protection locked="0"/>
    </xf>
    <xf numFmtId="0" fontId="28" fillId="11" borderId="0" xfId="0" applyFont="1" applyFill="1" applyProtection="1">
      <protection locked="0"/>
    </xf>
    <xf numFmtId="0" fontId="44" fillId="11" borderId="0" xfId="0" applyFont="1" applyFill="1" applyProtection="1">
      <protection locked="0"/>
    </xf>
    <xf numFmtId="0" fontId="39" fillId="0" borderId="16" xfId="0" applyFont="1" applyBorder="1" applyProtection="1">
      <protection locked="0"/>
    </xf>
    <xf numFmtId="0" fontId="44" fillId="0" borderId="0" xfId="0" applyFont="1" applyProtection="1">
      <protection locked="0"/>
    </xf>
    <xf numFmtId="0" fontId="44" fillId="0" borderId="44" xfId="0" applyFont="1" applyBorder="1" applyProtection="1"/>
    <xf numFmtId="0" fontId="20" fillId="11" borderId="0" xfId="0" applyFont="1" applyFill="1" applyProtection="1">
      <protection locked="0"/>
    </xf>
    <xf numFmtId="0" fontId="44" fillId="11" borderId="0" xfId="0" applyFont="1" applyFill="1" applyBorder="1" applyProtection="1">
      <protection locked="0"/>
    </xf>
    <xf numFmtId="0" fontId="39" fillId="0" borderId="16" xfId="0" applyFont="1" applyFill="1" applyBorder="1" applyProtection="1">
      <protection locked="0"/>
    </xf>
    <xf numFmtId="0" fontId="20" fillId="11" borderId="37" xfId="0" applyFont="1" applyFill="1" applyBorder="1" applyProtection="1">
      <protection locked="0"/>
    </xf>
    <xf numFmtId="0" fontId="44" fillId="11" borderId="37" xfId="0" applyFont="1" applyFill="1" applyBorder="1" applyProtection="1">
      <protection locked="0"/>
    </xf>
    <xf numFmtId="0" fontId="24" fillId="11" borderId="37" xfId="0" applyFont="1" applyFill="1" applyBorder="1" applyProtection="1">
      <protection locked="0"/>
    </xf>
    <xf numFmtId="0" fontId="44" fillId="12" borderId="0" xfId="0" applyFont="1" applyFill="1" applyProtection="1">
      <protection locked="0"/>
    </xf>
    <xf numFmtId="0" fontId="44" fillId="12" borderId="44" xfId="0" applyFont="1" applyFill="1" applyBorder="1" applyProtection="1"/>
    <xf numFmtId="0" fontId="44" fillId="4" borderId="0" xfId="0" applyFont="1" applyFill="1" applyProtection="1">
      <protection locked="0"/>
    </xf>
    <xf numFmtId="0" fontId="44" fillId="4" borderId="0" xfId="0" applyFont="1" applyFill="1" applyBorder="1" applyProtection="1"/>
    <xf numFmtId="0" fontId="28" fillId="14" borderId="0" xfId="0" applyFont="1" applyFill="1" applyAlignment="1">
      <alignment horizontal="center"/>
    </xf>
    <xf numFmtId="0" fontId="28" fillId="14" borderId="0" xfId="0" applyFont="1" applyFill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28" fillId="14" borderId="0" xfId="0" applyFont="1" applyFill="1"/>
    <xf numFmtId="0" fontId="43" fillId="0" borderId="0" xfId="0" applyFont="1" applyProtection="1">
      <protection locked="0"/>
    </xf>
    <xf numFmtId="0" fontId="43" fillId="0" borderId="0" xfId="0" applyFont="1"/>
    <xf numFmtId="169" fontId="43" fillId="15" borderId="16" xfId="0" applyNumberFormat="1" applyFont="1" applyFill="1" applyBorder="1" applyProtection="1"/>
    <xf numFmtId="169" fontId="43" fillId="15" borderId="16" xfId="0" applyNumberFormat="1" applyFont="1" applyFill="1" applyBorder="1"/>
    <xf numFmtId="169" fontId="43" fillId="15" borderId="0" xfId="0" applyNumberFormat="1" applyFont="1" applyFill="1"/>
    <xf numFmtId="0" fontId="40" fillId="14" borderId="7" xfId="0" applyFont="1" applyFill="1" applyBorder="1" applyProtection="1">
      <protection locked="0"/>
    </xf>
    <xf numFmtId="169" fontId="20" fillId="14" borderId="25" xfId="0" applyNumberFormat="1" applyFont="1" applyFill="1" applyBorder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13" borderId="0" xfId="0" applyFont="1" applyFill="1"/>
    <xf numFmtId="0" fontId="20" fillId="13" borderId="0" xfId="0" applyFont="1" applyFill="1" applyAlignment="1">
      <alignment horizontal="justify"/>
    </xf>
    <xf numFmtId="0" fontId="20" fillId="13" borderId="0" xfId="0" applyFont="1" applyFill="1" applyAlignment="1">
      <alignment horizontal="right"/>
    </xf>
    <xf numFmtId="0" fontId="45" fillId="0" borderId="16" xfId="0" applyFont="1" applyBorder="1" applyAlignment="1">
      <alignment horizontal="left" indent="2"/>
    </xf>
    <xf numFmtId="0" fontId="39" fillId="0" borderId="16" xfId="0" applyFont="1" applyBorder="1" applyAlignment="1">
      <alignment horizontal="right"/>
    </xf>
    <xf numFmtId="0" fontId="39" fillId="0" borderId="16" xfId="0" applyFont="1" applyBorder="1" applyAlignment="1">
      <alignment horizontal="left" indent="2"/>
    </xf>
    <xf numFmtId="0" fontId="46" fillId="0" borderId="16" xfId="0" applyFont="1" applyBorder="1" applyAlignment="1">
      <alignment horizontal="left" indent="2"/>
    </xf>
    <xf numFmtId="0" fontId="39" fillId="0" borderId="16" xfId="0" applyFont="1" applyBorder="1" applyAlignment="1">
      <alignment horizontal="justify"/>
    </xf>
    <xf numFmtId="0" fontId="20" fillId="13" borderId="44" xfId="0" applyFont="1" applyFill="1" applyBorder="1" applyAlignment="1">
      <alignment horizontal="right"/>
    </xf>
    <xf numFmtId="0" fontId="39" fillId="0" borderId="0" xfId="0" applyFont="1" applyAlignment="1">
      <alignment horizontal="justify"/>
    </xf>
    <xf numFmtId="0" fontId="39" fillId="0" borderId="0" xfId="0" quotePrefix="1" applyFont="1" applyAlignment="1">
      <alignment horizontal="right"/>
    </xf>
    <xf numFmtId="0" fontId="20" fillId="13" borderId="0" xfId="0" applyFont="1" applyFill="1" applyAlignment="1">
      <alignment horizontal="left"/>
    </xf>
    <xf numFmtId="0" fontId="39" fillId="13" borderId="0" xfId="0" applyFont="1" applyFill="1" applyAlignment="1">
      <alignment horizontal="right"/>
    </xf>
    <xf numFmtId="0" fontId="48" fillId="0" borderId="0" xfId="0" applyFont="1" applyAlignment="1">
      <alignment horizontal="justify"/>
    </xf>
    <xf numFmtId="0" fontId="40" fillId="0" borderId="16" xfId="0" applyFont="1" applyBorder="1" applyAlignment="1">
      <alignment horizontal="left" indent="3"/>
    </xf>
    <xf numFmtId="0" fontId="40" fillId="0" borderId="16" xfId="0" applyFont="1" applyBorder="1" applyAlignment="1">
      <alignment horizontal="right"/>
    </xf>
    <xf numFmtId="0" fontId="39" fillId="0" borderId="16" xfId="0" applyFont="1" applyBorder="1" applyAlignment="1">
      <alignment horizontal="left" indent="3"/>
    </xf>
    <xf numFmtId="0" fontId="20" fillId="13" borderId="37" xfId="0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17" fillId="0" borderId="29" xfId="0" applyFont="1" applyBorder="1"/>
    <xf numFmtId="0" fontId="17" fillId="0" borderId="11" xfId="0" applyFont="1" applyBorder="1"/>
    <xf numFmtId="1" fontId="17" fillId="0" borderId="37" xfId="0" applyNumberFormat="1" applyFont="1" applyBorder="1"/>
    <xf numFmtId="0" fontId="17" fillId="0" borderId="37" xfId="0" applyFont="1" applyBorder="1"/>
    <xf numFmtId="1" fontId="0" fillId="0" borderId="37" xfId="0" applyNumberFormat="1" applyBorder="1"/>
    <xf numFmtId="1" fontId="0" fillId="5" borderId="37" xfId="0" applyNumberFormat="1" applyFill="1" applyBorder="1"/>
    <xf numFmtId="0" fontId="27" fillId="0" borderId="37" xfId="0" applyFont="1" applyBorder="1"/>
    <xf numFmtId="0" fontId="27" fillId="0" borderId="37" xfId="0" applyFont="1" applyBorder="1" applyProtection="1">
      <protection locked="0"/>
    </xf>
    <xf numFmtId="0" fontId="17" fillId="4" borderId="37" xfId="0" applyFont="1" applyFill="1" applyBorder="1" applyProtection="1">
      <protection locked="0"/>
    </xf>
    <xf numFmtId="168" fontId="17" fillId="4" borderId="37" xfId="1" applyNumberFormat="1" applyFont="1" applyFill="1" applyBorder="1"/>
    <xf numFmtId="0" fontId="27" fillId="4" borderId="37" xfId="0" applyFont="1" applyFill="1" applyBorder="1" applyAlignment="1" applyProtection="1">
      <alignment horizontal="center"/>
      <protection locked="0"/>
    </xf>
    <xf numFmtId="0" fontId="17" fillId="6" borderId="30" xfId="0" applyFont="1" applyFill="1" applyBorder="1" applyProtection="1">
      <protection locked="0"/>
    </xf>
    <xf numFmtId="0" fontId="17" fillId="6" borderId="10" xfId="0" applyFont="1" applyFill="1" applyBorder="1" applyProtection="1">
      <protection locked="0"/>
    </xf>
    <xf numFmtId="0" fontId="17" fillId="6" borderId="37" xfId="0" applyFont="1" applyFill="1" applyBorder="1" applyProtection="1">
      <protection locked="0"/>
    </xf>
    <xf numFmtId="0" fontId="20" fillId="13" borderId="37" xfId="0" applyFont="1" applyFill="1" applyBorder="1" applyAlignment="1">
      <alignment horizontal="justify"/>
    </xf>
    <xf numFmtId="0" fontId="39" fillId="13" borderId="37" xfId="0" applyFont="1" applyFill="1" applyBorder="1"/>
    <xf numFmtId="0" fontId="39" fillId="13" borderId="37" xfId="0" applyFont="1" applyFill="1" applyBorder="1" applyAlignment="1">
      <alignment horizontal="right"/>
    </xf>
    <xf numFmtId="0" fontId="20" fillId="13" borderId="37" xfId="0" applyFont="1" applyFill="1" applyBorder="1"/>
    <xf numFmtId="0" fontId="35" fillId="2" borderId="22" xfId="0" applyFont="1" applyFill="1" applyBorder="1" applyAlignment="1">
      <alignment horizontal="center"/>
    </xf>
    <xf numFmtId="0" fontId="35" fillId="2" borderId="20" xfId="0" applyFont="1" applyFill="1" applyBorder="1" applyAlignment="1">
      <alignment horizontal="left"/>
    </xf>
    <xf numFmtId="0" fontId="34" fillId="0" borderId="17" xfId="0" applyFont="1" applyBorder="1" applyProtection="1">
      <protection locked="0"/>
    </xf>
    <xf numFmtId="0" fontId="34" fillId="0" borderId="28" xfId="0" applyFont="1" applyBorder="1" applyProtection="1">
      <protection locked="0"/>
    </xf>
    <xf numFmtId="0" fontId="17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8" fontId="17" fillId="4" borderId="0" xfId="1" applyNumberFormat="1" applyFont="1" applyFill="1" applyBorder="1"/>
    <xf numFmtId="0" fontId="17" fillId="4" borderId="45" xfId="0" applyFont="1" applyFill="1" applyBorder="1" applyProtection="1">
      <protection locked="0"/>
    </xf>
    <xf numFmtId="0" fontId="17" fillId="5" borderId="42" xfId="0" applyFont="1" applyFill="1" applyBorder="1" applyProtection="1">
      <protection locked="0"/>
    </xf>
    <xf numFmtId="0" fontId="0" fillId="5" borderId="42" xfId="0" applyFill="1" applyBorder="1" applyProtection="1">
      <protection locked="0"/>
    </xf>
    <xf numFmtId="168" fontId="17" fillId="6" borderId="31" xfId="1" applyNumberFormat="1" applyFont="1" applyFill="1" applyBorder="1" applyProtection="1">
      <protection locked="0"/>
    </xf>
    <xf numFmtId="168" fontId="17" fillId="4" borderId="37" xfId="0" applyNumberFormat="1" applyFont="1" applyFill="1" applyBorder="1" applyProtection="1">
      <protection locked="0"/>
    </xf>
    <xf numFmtId="0" fontId="27" fillId="0" borderId="33" xfId="0" applyFont="1" applyBorder="1"/>
    <xf numFmtId="0" fontId="27" fillId="0" borderId="33" xfId="0" applyFont="1" applyBorder="1" applyProtection="1">
      <protection locked="0"/>
    </xf>
    <xf numFmtId="0" fontId="0" fillId="0" borderId="39" xfId="0" applyBorder="1"/>
    <xf numFmtId="0" fontId="31" fillId="6" borderId="39" xfId="0" applyFont="1" applyFill="1" applyBorder="1" applyAlignment="1">
      <alignment horizontal="left"/>
    </xf>
    <xf numFmtId="168" fontId="27" fillId="0" borderId="39" xfId="1" applyNumberFormat="1" applyFont="1" applyBorder="1" applyProtection="1">
      <protection locked="0"/>
    </xf>
    <xf numFmtId="0" fontId="0" fillId="2" borderId="37" xfId="0" applyFill="1" applyBorder="1" applyAlignment="1">
      <alignment horizontal="center"/>
    </xf>
    <xf numFmtId="168" fontId="27" fillId="0" borderId="37" xfId="1" applyNumberFormat="1" applyFont="1" applyBorder="1" applyProtection="1">
      <protection locked="0"/>
    </xf>
    <xf numFmtId="0" fontId="0" fillId="4" borderId="37" xfId="0" applyFill="1" applyBorder="1"/>
    <xf numFmtId="168" fontId="29" fillId="5" borderId="32" xfId="1" applyNumberFormat="1" applyFont="1" applyFill="1" applyBorder="1"/>
    <xf numFmtId="0" fontId="17" fillId="4" borderId="23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168" fontId="17" fillId="4" borderId="23" xfId="1" applyNumberFormat="1" applyFont="1" applyFill="1" applyBorder="1"/>
    <xf numFmtId="0" fontId="50" fillId="0" borderId="0" xfId="0" applyFont="1" applyAlignment="1">
      <alignment horizontal="left" vertical="center" indent="5"/>
    </xf>
    <xf numFmtId="0" fontId="51" fillId="0" borderId="0" xfId="0" applyFont="1" applyAlignment="1">
      <alignment horizontal="left" vertical="center" indent="8"/>
    </xf>
    <xf numFmtId="0" fontId="27" fillId="0" borderId="20" xfId="0" applyFont="1" applyBorder="1" applyAlignment="1">
      <alignment horizontal="left"/>
    </xf>
    <xf numFmtId="168" fontId="29" fillId="0" borderId="24" xfId="1" applyNumberFormat="1" applyFont="1" applyFill="1" applyBorder="1"/>
    <xf numFmtId="0" fontId="27" fillId="4" borderId="34" xfId="0" applyFont="1" applyFill="1" applyBorder="1" applyAlignment="1" applyProtection="1">
      <alignment horizontal="center"/>
      <protection locked="0"/>
    </xf>
    <xf numFmtId="0" fontId="27" fillId="0" borderId="34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4" borderId="36" xfId="0" applyFont="1" applyFill="1" applyBorder="1" applyAlignment="1" applyProtection="1">
      <alignment horizontal="left"/>
      <protection locked="0"/>
    </xf>
    <xf numFmtId="0" fontId="27" fillId="4" borderId="36" xfId="0" applyFont="1" applyFill="1" applyBorder="1" applyProtection="1">
      <protection locked="0"/>
    </xf>
    <xf numFmtId="0" fontId="27" fillId="2" borderId="36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left"/>
    </xf>
    <xf numFmtId="0" fontId="17" fillId="6" borderId="44" xfId="0" applyFont="1" applyFill="1" applyBorder="1" applyProtection="1">
      <protection locked="0"/>
    </xf>
    <xf numFmtId="0" fontId="8" fillId="2" borderId="32" xfId="0" applyFont="1" applyFill="1" applyBorder="1" applyAlignment="1">
      <alignment horizontal="center"/>
    </xf>
    <xf numFmtId="0" fontId="27" fillId="4" borderId="47" xfId="0" applyFont="1" applyFill="1" applyBorder="1" applyAlignment="1" applyProtection="1">
      <alignment horizontal="center"/>
      <protection locked="0"/>
    </xf>
    <xf numFmtId="0" fontId="27" fillId="4" borderId="49" xfId="0" applyFont="1" applyFill="1" applyBorder="1" applyProtection="1">
      <protection locked="0"/>
    </xf>
    <xf numFmtId="0" fontId="17" fillId="5" borderId="50" xfId="0" applyFont="1" applyFill="1" applyBorder="1" applyProtection="1">
      <protection locked="0"/>
    </xf>
    <xf numFmtId="0" fontId="27" fillId="4" borderId="51" xfId="0" applyFont="1" applyFill="1" applyBorder="1" applyAlignment="1" applyProtection="1">
      <alignment horizontal="center"/>
      <protection locked="0"/>
    </xf>
    <xf numFmtId="0" fontId="27" fillId="4" borderId="48" xfId="0" applyFont="1" applyFill="1" applyBorder="1" applyAlignment="1" applyProtection="1">
      <alignment horizontal="center"/>
      <protection locked="0"/>
    </xf>
    <xf numFmtId="0" fontId="0" fillId="4" borderId="46" xfId="0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27" fillId="4" borderId="32" xfId="0" applyFont="1" applyFill="1" applyBorder="1" applyAlignment="1">
      <alignment horizontal="center"/>
    </xf>
    <xf numFmtId="168" fontId="29" fillId="0" borderId="22" xfId="1" applyNumberFormat="1" applyFont="1" applyBorder="1"/>
    <xf numFmtId="0" fontId="35" fillId="2" borderId="24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left"/>
    </xf>
    <xf numFmtId="0" fontId="34" fillId="0" borderId="15" xfId="0" applyFont="1" applyBorder="1" applyProtection="1">
      <protection locked="0"/>
    </xf>
    <xf numFmtId="0" fontId="34" fillId="0" borderId="26" xfId="0" applyFont="1" applyBorder="1" applyProtection="1">
      <protection locked="0"/>
    </xf>
    <xf numFmtId="168" fontId="29" fillId="8" borderId="24" xfId="1" applyNumberFormat="1" applyFont="1" applyFill="1" applyBorder="1"/>
    <xf numFmtId="168" fontId="29" fillId="17" borderId="24" xfId="1" applyNumberFormat="1" applyFont="1" applyFill="1" applyBorder="1" applyProtection="1">
      <protection locked="0"/>
    </xf>
    <xf numFmtId="168" fontId="29" fillId="17" borderId="21" xfId="1" applyNumberFormat="1" applyFont="1" applyFill="1" applyBorder="1" applyProtection="1">
      <protection locked="0"/>
    </xf>
    <xf numFmtId="0" fontId="27" fillId="2" borderId="16" xfId="0" applyFont="1" applyFill="1" applyBorder="1" applyAlignment="1">
      <alignment horizontal="left"/>
    </xf>
    <xf numFmtId="0" fontId="27" fillId="2" borderId="52" xfId="0" applyFont="1" applyFill="1" applyBorder="1" applyAlignment="1">
      <alignment horizontal="left"/>
    </xf>
    <xf numFmtId="168" fontId="29" fillId="4" borderId="24" xfId="1" applyNumberFormat="1" applyFont="1" applyFill="1" applyBorder="1" applyProtection="1">
      <protection locked="0"/>
    </xf>
    <xf numFmtId="0" fontId="17" fillId="5" borderId="53" xfId="0" applyFont="1" applyFill="1" applyBorder="1" applyProtection="1">
      <protection locked="0"/>
    </xf>
    <xf numFmtId="0" fontId="17" fillId="5" borderId="54" xfId="0" applyFont="1" applyFill="1" applyBorder="1" applyProtection="1">
      <protection locked="0"/>
    </xf>
    <xf numFmtId="0" fontId="17" fillId="6" borderId="33" xfId="0" applyFont="1" applyFill="1" applyBorder="1" applyProtection="1">
      <protection locked="0"/>
    </xf>
    <xf numFmtId="168" fontId="17" fillId="6" borderId="33" xfId="1" applyNumberFormat="1" applyFont="1" applyFill="1" applyBorder="1" applyProtection="1">
      <protection locked="0"/>
    </xf>
    <xf numFmtId="0" fontId="27" fillId="0" borderId="51" xfId="0" applyFont="1" applyBorder="1" applyAlignment="1">
      <alignment horizontal="center"/>
    </xf>
    <xf numFmtId="0" fontId="27" fillId="0" borderId="36" xfId="0" applyFont="1" applyBorder="1"/>
    <xf numFmtId="168" fontId="27" fillId="0" borderId="23" xfId="1" applyNumberFormat="1" applyFont="1" applyBorder="1" applyProtection="1">
      <protection locked="0"/>
    </xf>
    <xf numFmtId="168" fontId="17" fillId="4" borderId="44" xfId="0" applyNumberFormat="1" applyFont="1" applyFill="1" applyBorder="1" applyProtection="1">
      <protection locked="0"/>
    </xf>
    <xf numFmtId="0" fontId="27" fillId="2" borderId="55" xfId="0" applyFont="1" applyFill="1" applyBorder="1" applyAlignment="1">
      <alignment horizontal="center"/>
    </xf>
    <xf numFmtId="0" fontId="27" fillId="2" borderId="56" xfId="0" applyFont="1" applyFill="1" applyBorder="1" applyAlignment="1">
      <alignment horizontal="left"/>
    </xf>
    <xf numFmtId="0" fontId="27" fillId="0" borderId="57" xfId="0" applyFont="1" applyBorder="1"/>
    <xf numFmtId="0" fontId="27" fillId="0" borderId="57" xfId="0" applyFont="1" applyBorder="1" applyProtection="1">
      <protection locked="0"/>
    </xf>
    <xf numFmtId="0" fontId="27" fillId="0" borderId="58" xfId="0" applyFont="1" applyBorder="1" applyProtection="1">
      <protection locked="0"/>
    </xf>
    <xf numFmtId="168" fontId="29" fillId="4" borderId="32" xfId="1" applyNumberFormat="1" applyFont="1" applyFill="1" applyBorder="1"/>
    <xf numFmtId="1" fontId="0" fillId="4" borderId="37" xfId="0" applyNumberFormat="1" applyFill="1" applyBorder="1"/>
    <xf numFmtId="168" fontId="17" fillId="4" borderId="44" xfId="1" applyNumberFormat="1" applyFont="1" applyFill="1" applyBorder="1"/>
    <xf numFmtId="168" fontId="29" fillId="6" borderId="32" xfId="1" applyNumberFormat="1" applyFont="1" applyFill="1" applyBorder="1"/>
    <xf numFmtId="1" fontId="0" fillId="6" borderId="37" xfId="0" applyNumberFormat="1" applyFill="1" applyBorder="1"/>
    <xf numFmtId="0" fontId="27" fillId="0" borderId="47" xfId="0" applyFont="1" applyBorder="1" applyAlignment="1">
      <alignment horizontal="center"/>
    </xf>
    <xf numFmtId="0" fontId="27" fillId="0" borderId="59" xfId="0" applyFont="1" applyBorder="1"/>
    <xf numFmtId="0" fontId="27" fillId="0" borderId="60" xfId="0" applyFont="1" applyBorder="1"/>
    <xf numFmtId="0" fontId="27" fillId="0" borderId="60" xfId="0" applyFont="1" applyBorder="1" applyProtection="1">
      <protection locked="0"/>
    </xf>
    <xf numFmtId="0" fontId="27" fillId="0" borderId="61" xfId="0" applyFont="1" applyBorder="1" applyProtection="1">
      <protection locked="0"/>
    </xf>
    <xf numFmtId="0" fontId="27" fillId="0" borderId="3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Border="1" applyProtection="1">
      <protection locked="0"/>
    </xf>
    <xf numFmtId="1" fontId="0" fillId="0" borderId="44" xfId="0" applyNumberFormat="1" applyBorder="1"/>
    <xf numFmtId="1" fontId="17" fillId="4" borderId="37" xfId="0" applyNumberFormat="1" applyFont="1" applyFill="1" applyBorder="1" applyProtection="1">
      <protection locked="0"/>
    </xf>
    <xf numFmtId="1" fontId="0" fillId="0" borderId="33" xfId="0" applyNumberFormat="1" applyBorder="1"/>
    <xf numFmtId="168" fontId="20" fillId="4" borderId="37" xfId="1" applyNumberFormat="1" applyFont="1" applyFill="1" applyBorder="1" applyProtection="1">
      <protection locked="0"/>
    </xf>
    <xf numFmtId="168" fontId="29" fillId="6" borderId="62" xfId="1" applyNumberFormat="1" applyFont="1" applyFill="1" applyBorder="1"/>
    <xf numFmtId="168" fontId="29" fillId="4" borderId="62" xfId="1" applyNumberFormat="1" applyFont="1" applyFill="1" applyBorder="1"/>
    <xf numFmtId="0" fontId="0" fillId="6" borderId="37" xfId="0" applyFill="1" applyBorder="1"/>
    <xf numFmtId="168" fontId="29" fillId="8" borderId="62" xfId="1" applyNumberFormat="1" applyFont="1" applyFill="1" applyBorder="1"/>
    <xf numFmtId="168" fontId="29" fillId="18" borderId="62" xfId="1" applyNumberFormat="1" applyFont="1" applyFill="1" applyBorder="1"/>
    <xf numFmtId="0" fontId="30" fillId="0" borderId="0" xfId="0" applyFont="1" applyAlignment="1">
      <alignment horizontal="left"/>
    </xf>
    <xf numFmtId="0" fontId="58" fillId="0" borderId="0" xfId="0" applyFont="1" applyAlignment="1">
      <alignment horizontal="center" vertical="center"/>
    </xf>
    <xf numFmtId="0" fontId="59" fillId="0" borderId="0" xfId="0" applyFont="1"/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 indent="5"/>
    </xf>
    <xf numFmtId="0" fontId="57" fillId="9" borderId="0" xfId="0" applyFont="1" applyFill="1"/>
    <xf numFmtId="0" fontId="61" fillId="0" borderId="0" xfId="0" applyFont="1"/>
    <xf numFmtId="0" fontId="28" fillId="5" borderId="25" xfId="0" applyFont="1" applyFill="1" applyBorder="1"/>
    <xf numFmtId="0" fontId="62" fillId="5" borderId="6" xfId="0" applyFont="1" applyFill="1" applyBorder="1"/>
    <xf numFmtId="0" fontId="61" fillId="5" borderId="5" xfId="0" applyFont="1" applyFill="1" applyBorder="1"/>
    <xf numFmtId="0" fontId="57" fillId="3" borderId="7" xfId="3" applyFont="1" applyFill="1" applyBorder="1"/>
    <xf numFmtId="0" fontId="57" fillId="3" borderId="6" xfId="3" applyFont="1" applyFill="1" applyBorder="1" applyAlignment="1">
      <alignment horizontal="center"/>
    </xf>
    <xf numFmtId="0" fontId="54" fillId="3" borderId="6" xfId="3" applyFont="1" applyFill="1" applyBorder="1"/>
    <xf numFmtId="165" fontId="20" fillId="3" borderId="6" xfId="0" applyNumberFormat="1" applyFont="1" applyFill="1" applyBorder="1" applyAlignment="1">
      <alignment horizontal="right"/>
    </xf>
    <xf numFmtId="0" fontId="62" fillId="3" borderId="6" xfId="0" applyFont="1" applyFill="1" applyBorder="1"/>
    <xf numFmtId="0" fontId="62" fillId="3" borderId="5" xfId="0" applyFont="1" applyFill="1" applyBorder="1"/>
    <xf numFmtId="164" fontId="0" fillId="0" borderId="0" xfId="0" applyNumberFormat="1"/>
    <xf numFmtId="0" fontId="57" fillId="0" borderId="0" xfId="3" applyFont="1"/>
    <xf numFmtId="165" fontId="20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left"/>
    </xf>
    <xf numFmtId="0" fontId="32" fillId="0" borderId="0" xfId="0" applyFont="1" applyBorder="1" applyAlignment="1" applyProtection="1">
      <alignment horizontal="left"/>
      <protection locked="0"/>
    </xf>
    <xf numFmtId="0" fontId="62" fillId="0" borderId="0" xfId="0" applyFont="1" applyBorder="1" applyAlignment="1">
      <alignment horizontal="left"/>
    </xf>
    <xf numFmtId="0" fontId="57" fillId="0" borderId="37" xfId="5" applyFont="1" applyFill="1" applyBorder="1" applyAlignment="1">
      <alignment horizontal="right"/>
    </xf>
    <xf numFmtId="0" fontId="57" fillId="0" borderId="0" xfId="5" applyFont="1" applyFill="1" applyBorder="1" applyAlignment="1">
      <alignment horizontal="right"/>
    </xf>
    <xf numFmtId="0" fontId="57" fillId="5" borderId="37" xfId="5" applyFont="1" applyFill="1" applyBorder="1" applyAlignment="1">
      <alignment horizontal="right"/>
    </xf>
    <xf numFmtId="0" fontId="20" fillId="0" borderId="0" xfId="0" applyFont="1" applyAlignment="1">
      <alignment wrapText="1"/>
    </xf>
    <xf numFmtId="0" fontId="57" fillId="0" borderId="0" xfId="3" applyFont="1" applyAlignment="1">
      <alignment horizontal="left"/>
    </xf>
    <xf numFmtId="0" fontId="63" fillId="0" borderId="15" xfId="0" applyFont="1" applyBorder="1" applyProtection="1">
      <protection locked="0"/>
    </xf>
    <xf numFmtId="168" fontId="29" fillId="0" borderId="21" xfId="1" applyNumberFormat="1" applyFont="1" applyFill="1" applyBorder="1" applyProtection="1">
      <protection locked="0"/>
    </xf>
    <xf numFmtId="0" fontId="62" fillId="0" borderId="37" xfId="0" applyFont="1" applyBorder="1"/>
    <xf numFmtId="0" fontId="62" fillId="0" borderId="37" xfId="0" applyFont="1" applyBorder="1" applyAlignment="1">
      <alignment wrapText="1"/>
    </xf>
    <xf numFmtId="169" fontId="62" fillId="3" borderId="37" xfId="0" applyNumberFormat="1" applyFont="1" applyFill="1" applyBorder="1"/>
    <xf numFmtId="169" fontId="62" fillId="3" borderId="37" xfId="0" quotePrefix="1" applyNumberFormat="1" applyFont="1" applyFill="1" applyBorder="1"/>
    <xf numFmtId="0" fontId="62" fillId="0" borderId="37" xfId="0" applyFont="1" applyBorder="1" applyAlignment="1">
      <alignment horizontal="left"/>
    </xf>
    <xf numFmtId="0" fontId="62" fillId="0" borderId="0" xfId="0" applyFont="1" applyBorder="1"/>
    <xf numFmtId="0" fontId="20" fillId="0" borderId="0" xfId="0" applyFont="1" applyBorder="1"/>
    <xf numFmtId="168" fontId="29" fillId="0" borderId="21" xfId="1" applyNumberFormat="1" applyFont="1" applyFill="1" applyBorder="1"/>
    <xf numFmtId="0" fontId="0" fillId="5" borderId="63" xfId="0" applyFill="1" applyBorder="1" applyProtection="1">
      <protection locked="0"/>
    </xf>
    <xf numFmtId="0" fontId="17" fillId="4" borderId="44" xfId="0" applyFont="1" applyFill="1" applyBorder="1" applyProtection="1">
      <protection locked="0"/>
    </xf>
    <xf numFmtId="0" fontId="17" fillId="6" borderId="64" xfId="0" applyFont="1" applyFill="1" applyBorder="1" applyProtection="1">
      <protection locked="0"/>
    </xf>
    <xf numFmtId="0" fontId="17" fillId="6" borderId="65" xfId="0" applyFont="1" applyFill="1" applyBorder="1" applyProtection="1">
      <protection locked="0"/>
    </xf>
    <xf numFmtId="0" fontId="17" fillId="6" borderId="66" xfId="0" applyFont="1" applyFill="1" applyBorder="1" applyProtection="1">
      <protection locked="0"/>
    </xf>
    <xf numFmtId="168" fontId="17" fillId="6" borderId="25" xfId="0" applyNumberFormat="1" applyFont="1" applyFill="1" applyBorder="1" applyProtection="1">
      <protection locked="0"/>
    </xf>
    <xf numFmtId="0" fontId="28" fillId="8" borderId="37" xfId="0" applyFont="1" applyFill="1" applyBorder="1" applyAlignment="1">
      <alignment vertical="top" wrapText="1"/>
    </xf>
    <xf numFmtId="0" fontId="24" fillId="0" borderId="36" xfId="0" applyFont="1" applyBorder="1" applyProtection="1">
      <protection locked="0"/>
    </xf>
    <xf numFmtId="0" fontId="28" fillId="0" borderId="33" xfId="0" applyFont="1" applyBorder="1" applyAlignment="1" applyProtection="1">
      <alignment horizontal="center"/>
      <protection locked="0"/>
    </xf>
    <xf numFmtId="0" fontId="0" fillId="0" borderId="33" xfId="0" applyBorder="1"/>
    <xf numFmtId="3" fontId="4" fillId="10" borderId="67" xfId="0" applyNumberFormat="1" applyFont="1" applyFill="1" applyBorder="1" applyProtection="1"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8" fillId="3" borderId="30" xfId="0" applyFont="1" applyFill="1" applyBorder="1" applyAlignment="1" applyProtection="1">
      <alignment horizontal="center"/>
      <protection locked="0"/>
    </xf>
    <xf numFmtId="0" fontId="28" fillId="3" borderId="10" xfId="0" applyFont="1" applyFill="1" applyBorder="1" applyAlignment="1" applyProtection="1">
      <alignment horizontal="center"/>
      <protection locked="0"/>
    </xf>
    <xf numFmtId="0" fontId="28" fillId="3" borderId="31" xfId="0" applyFont="1" applyFill="1" applyBorder="1" applyAlignment="1" applyProtection="1">
      <alignment horizontal="center"/>
      <protection locked="0"/>
    </xf>
    <xf numFmtId="0" fontId="28" fillId="3" borderId="29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0" fontId="28" fillId="11" borderId="0" xfId="0" applyFont="1" applyFill="1" applyAlignment="1">
      <alignment horizontal="center"/>
    </xf>
    <xf numFmtId="0" fontId="28" fillId="11" borderId="0" xfId="0" applyFont="1" applyFill="1" applyBorder="1" applyAlignment="1" applyProtection="1">
      <alignment horizontal="center"/>
      <protection locked="0"/>
    </xf>
    <xf numFmtId="0" fontId="28" fillId="13" borderId="0" xfId="0" applyFont="1" applyFill="1" applyAlignment="1">
      <alignment horizontal="center"/>
    </xf>
    <xf numFmtId="0" fontId="20" fillId="13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Good" xfId="5" builtinId="26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Documents/Kathleens%20Files/BUDGET/Budget%202020-2021/Voluntary-Sec.-School-Budget-Template-2020-2021-PP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leen/AppData/Local/Microsoft/Windows/INetCache/Content.Outlook/VHH6CL3Y/CC-Budget-Template-2021-2022-DEIS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.Budget Grant Calculation"/>
      <sheetName val="2. Income &amp; Expenditure Budget"/>
      <sheetName val="3. Opening Bank  Position"/>
      <sheetName val="4. Estimated  Bank Cashflow"/>
      <sheetName val="5. Capital Budget"/>
      <sheetName val="6. Monthly Cashflow "/>
    </sheetNames>
    <sheetDataSet>
      <sheetData sheetId="0" refreshError="1"/>
      <sheetData sheetId="1" refreshError="1">
        <row r="2">
          <cell r="B2" t="str">
            <v>DEIS School Budget 2020/21</v>
          </cell>
        </row>
        <row r="4">
          <cell r="C4" t="str">
            <v>12345Q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 steps"/>
      <sheetName val="1a. Budget Grant Calculation"/>
      <sheetName val="1b.Covid 19 grants"/>
      <sheetName val="2. Income &amp; Expenditure Budget"/>
      <sheetName val="3. Opening Bank Position "/>
      <sheetName val="4. Estimated Operating Cashflow"/>
      <sheetName val="5. Capital Expenditure Budget"/>
      <sheetName val="6. Monthly Cashflow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71"/>
  <sheetViews>
    <sheetView workbookViewId="0">
      <selection activeCell="A12" sqref="A12"/>
    </sheetView>
  </sheetViews>
  <sheetFormatPr defaultColWidth="8.85546875" defaultRowHeight="15" x14ac:dyDescent="0.25"/>
  <cols>
    <col min="1" max="1" width="200.7109375" style="208" customWidth="1"/>
    <col min="2" max="16384" width="8.85546875" style="208"/>
  </cols>
  <sheetData>
    <row r="2" spans="1:2" ht="18.75" x14ac:dyDescent="0.3">
      <c r="A2" s="395" t="s">
        <v>291</v>
      </c>
    </row>
    <row r="3" spans="1:2" x14ac:dyDescent="0.25">
      <c r="A3" s="391"/>
    </row>
    <row r="4" spans="1:2" x14ac:dyDescent="0.25">
      <c r="A4" s="209" t="s">
        <v>111</v>
      </c>
    </row>
    <row r="5" spans="1:2" x14ac:dyDescent="0.25">
      <c r="A5" s="209" t="s">
        <v>26</v>
      </c>
    </row>
    <row r="6" spans="1:2" x14ac:dyDescent="0.25">
      <c r="A6" s="210" t="s">
        <v>340</v>
      </c>
    </row>
    <row r="7" spans="1:2" x14ac:dyDescent="0.25">
      <c r="A7" s="211" t="s">
        <v>112</v>
      </c>
    </row>
    <row r="8" spans="1:2" x14ac:dyDescent="0.25">
      <c r="A8" s="210" t="s">
        <v>341</v>
      </c>
    </row>
    <row r="9" spans="1:2" x14ac:dyDescent="0.25">
      <c r="A9" s="211" t="s">
        <v>120</v>
      </c>
    </row>
    <row r="10" spans="1:2" x14ac:dyDescent="0.25">
      <c r="A10" s="211" t="s">
        <v>361</v>
      </c>
    </row>
    <row r="11" spans="1:2" s="40" customFormat="1" x14ac:dyDescent="0.25">
      <c r="A11" s="392" t="s">
        <v>342</v>
      </c>
      <c r="B11" s="393"/>
    </row>
    <row r="12" spans="1:2" s="40" customFormat="1" x14ac:dyDescent="0.25">
      <c r="A12" s="394" t="s">
        <v>343</v>
      </c>
    </row>
    <row r="13" spans="1:2" x14ac:dyDescent="0.25">
      <c r="A13" s="210" t="s">
        <v>344</v>
      </c>
    </row>
    <row r="14" spans="1:2" x14ac:dyDescent="0.25">
      <c r="A14" s="213" t="s">
        <v>121</v>
      </c>
    </row>
    <row r="15" spans="1:2" x14ac:dyDescent="0.25">
      <c r="A15" s="213" t="s">
        <v>113</v>
      </c>
    </row>
    <row r="16" spans="1:2" x14ac:dyDescent="0.25">
      <c r="A16" s="320" t="s">
        <v>345</v>
      </c>
    </row>
    <row r="17" spans="1:1" x14ac:dyDescent="0.25">
      <c r="A17" s="321" t="s">
        <v>362</v>
      </c>
    </row>
    <row r="18" spans="1:1" x14ac:dyDescent="0.25">
      <c r="A18" s="320" t="s">
        <v>346</v>
      </c>
    </row>
    <row r="19" spans="1:1" x14ac:dyDescent="0.25">
      <c r="A19" s="321" t="s">
        <v>363</v>
      </c>
    </row>
    <row r="20" spans="1:1" x14ac:dyDescent="0.25">
      <c r="A20" s="320" t="s">
        <v>347</v>
      </c>
    </row>
    <row r="21" spans="1:1" x14ac:dyDescent="0.25">
      <c r="A21" s="321" t="s">
        <v>200</v>
      </c>
    </row>
    <row r="22" spans="1:1" x14ac:dyDescent="0.25">
      <c r="A22" s="320" t="s">
        <v>348</v>
      </c>
    </row>
    <row r="23" spans="1:1" x14ac:dyDescent="0.25">
      <c r="A23" s="321" t="s">
        <v>201</v>
      </c>
    </row>
    <row r="24" spans="1:1" x14ac:dyDescent="0.25">
      <c r="A24" s="210" t="s">
        <v>349</v>
      </c>
    </row>
    <row r="25" spans="1:1" x14ac:dyDescent="0.25">
      <c r="A25" s="213" t="s">
        <v>114</v>
      </c>
    </row>
    <row r="26" spans="1:1" x14ac:dyDescent="0.25">
      <c r="A26" s="209" t="s">
        <v>350</v>
      </c>
    </row>
    <row r="27" spans="1:1" x14ac:dyDescent="0.25">
      <c r="A27" s="209" t="s">
        <v>351</v>
      </c>
    </row>
    <row r="28" spans="1:1" x14ac:dyDescent="0.25">
      <c r="A28" s="221" t="s">
        <v>292</v>
      </c>
    </row>
    <row r="29" spans="1:1" x14ac:dyDescent="0.25">
      <c r="A29" s="222"/>
    </row>
    <row r="30" spans="1:1" x14ac:dyDescent="0.25">
      <c r="A30" s="221" t="s">
        <v>124</v>
      </c>
    </row>
    <row r="31" spans="1:1" x14ac:dyDescent="0.25">
      <c r="A31" s="222"/>
    </row>
    <row r="32" spans="1:1" x14ac:dyDescent="0.25">
      <c r="A32" s="221" t="s">
        <v>125</v>
      </c>
    </row>
    <row r="33" spans="1:1" x14ac:dyDescent="0.25">
      <c r="A33" s="222"/>
    </row>
    <row r="34" spans="1:1" x14ac:dyDescent="0.25">
      <c r="A34" s="221" t="s">
        <v>122</v>
      </c>
    </row>
    <row r="35" spans="1:1" x14ac:dyDescent="0.25">
      <c r="A35" s="211"/>
    </row>
    <row r="36" spans="1:1" x14ac:dyDescent="0.25">
      <c r="A36" s="210" t="s">
        <v>202</v>
      </c>
    </row>
    <row r="37" spans="1:1" x14ac:dyDescent="0.25">
      <c r="A37" s="213" t="s">
        <v>115</v>
      </c>
    </row>
    <row r="38" spans="1:1" x14ac:dyDescent="0.25">
      <c r="A38" s="213" t="s">
        <v>116</v>
      </c>
    </row>
    <row r="39" spans="1:1" ht="15.75" thickBot="1" x14ac:dyDescent="0.3">
      <c r="A39" s="212"/>
    </row>
    <row r="40" spans="1:1" ht="15.75" thickBot="1" x14ac:dyDescent="0.3">
      <c r="A40" s="214" t="s">
        <v>127</v>
      </c>
    </row>
    <row r="41" spans="1:1" x14ac:dyDescent="0.25">
      <c r="A41" s="214" t="s">
        <v>352</v>
      </c>
    </row>
    <row r="42" spans="1:1" x14ac:dyDescent="0.25">
      <c r="A42" s="215" t="s">
        <v>110</v>
      </c>
    </row>
    <row r="43" spans="1:1" ht="15.75" thickBot="1" x14ac:dyDescent="0.3">
      <c r="A43" s="216" t="s">
        <v>293</v>
      </c>
    </row>
    <row r="44" spans="1:1" ht="15.75" thickBot="1" x14ac:dyDescent="0.3">
      <c r="A44" s="206"/>
    </row>
    <row r="45" spans="1:1" ht="15.75" thickBot="1" x14ac:dyDescent="0.3">
      <c r="A45" s="214" t="s">
        <v>128</v>
      </c>
    </row>
    <row r="46" spans="1:1" x14ac:dyDescent="0.25">
      <c r="A46" s="214" t="s">
        <v>352</v>
      </c>
    </row>
    <row r="47" spans="1:1" x14ac:dyDescent="0.25">
      <c r="A47" s="215" t="s">
        <v>126</v>
      </c>
    </row>
    <row r="48" spans="1:1" ht="15.75" thickBot="1" x14ac:dyDescent="0.3">
      <c r="A48" s="216" t="s">
        <v>293</v>
      </c>
    </row>
    <row r="49" spans="1:1" x14ac:dyDescent="0.25">
      <c r="A49" s="206"/>
    </row>
    <row r="50" spans="1:1" x14ac:dyDescent="0.25">
      <c r="A50" s="206"/>
    </row>
    <row r="51" spans="1:1" x14ac:dyDescent="0.25">
      <c r="A51" s="206"/>
    </row>
    <row r="52" spans="1:1" x14ac:dyDescent="0.25">
      <c r="A52" s="206"/>
    </row>
    <row r="53" spans="1:1" x14ac:dyDescent="0.25">
      <c r="A53" s="206" t="s">
        <v>109</v>
      </c>
    </row>
    <row r="54" spans="1:1" x14ac:dyDescent="0.25">
      <c r="A54" s="206"/>
    </row>
    <row r="55" spans="1:1" x14ac:dyDescent="0.25">
      <c r="A55" s="206"/>
    </row>
    <row r="56" spans="1:1" x14ac:dyDescent="0.25">
      <c r="A56" s="206"/>
    </row>
    <row r="57" spans="1:1" x14ac:dyDescent="0.25">
      <c r="A57" s="206"/>
    </row>
    <row r="58" spans="1:1" x14ac:dyDescent="0.25">
      <c r="A58" s="206"/>
    </row>
    <row r="59" spans="1:1" x14ac:dyDescent="0.25">
      <c r="A59" s="206"/>
    </row>
    <row r="60" spans="1:1" x14ac:dyDescent="0.25">
      <c r="A60" s="206"/>
    </row>
    <row r="61" spans="1:1" x14ac:dyDescent="0.25">
      <c r="A61" s="206"/>
    </row>
    <row r="62" spans="1:1" x14ac:dyDescent="0.25">
      <c r="A62" s="206"/>
    </row>
    <row r="63" spans="1:1" x14ac:dyDescent="0.25">
      <c r="A63" s="206"/>
    </row>
    <row r="64" spans="1:1" x14ac:dyDescent="0.25">
      <c r="A64" s="206"/>
    </row>
    <row r="65" spans="1:1" x14ac:dyDescent="0.25">
      <c r="A65" s="206"/>
    </row>
    <row r="66" spans="1:1" x14ac:dyDescent="0.25">
      <c r="A66" s="206"/>
    </row>
    <row r="67" spans="1:1" x14ac:dyDescent="0.25">
      <c r="A67" s="206"/>
    </row>
    <row r="68" spans="1:1" x14ac:dyDescent="0.25">
      <c r="A68" s="206"/>
    </row>
    <row r="69" spans="1:1" x14ac:dyDescent="0.25">
      <c r="A69" s="206"/>
    </row>
    <row r="70" spans="1:1" x14ac:dyDescent="0.25">
      <c r="A70" s="206"/>
    </row>
    <row r="71" spans="1:1" x14ac:dyDescent="0.25">
      <c r="A71" s="206"/>
    </row>
  </sheetData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8"/>
  <sheetViews>
    <sheetView tabSelected="1" workbookViewId="0">
      <selection activeCell="D22" sqref="D22"/>
    </sheetView>
  </sheetViews>
  <sheetFormatPr defaultRowHeight="15" x14ac:dyDescent="0.25"/>
  <cols>
    <col min="1" max="1" width="68.28515625" customWidth="1"/>
    <col min="2" max="2" width="32.5703125" customWidth="1"/>
    <col min="3" max="3" width="9.85546875" customWidth="1"/>
    <col min="4" max="4" width="14.5703125" customWidth="1"/>
    <col min="5" max="5" width="11.140625" bestFit="1" customWidth="1"/>
    <col min="6" max="6" width="15.7109375" style="8" bestFit="1" customWidth="1"/>
    <col min="9" max="9" width="11.140625" bestFit="1" customWidth="1"/>
  </cols>
  <sheetData>
    <row r="1" spans="1:8" ht="25.5" x14ac:dyDescent="0.5">
      <c r="A1" s="439" t="s">
        <v>40</v>
      </c>
      <c r="B1" s="439"/>
      <c r="C1" s="439"/>
      <c r="D1" s="439"/>
      <c r="E1" s="439"/>
      <c r="F1" s="159"/>
      <c r="G1" s="38"/>
      <c r="H1" s="38"/>
    </row>
    <row r="2" spans="1:8" ht="25.5" x14ac:dyDescent="0.5">
      <c r="A2" s="439" t="s">
        <v>301</v>
      </c>
      <c r="B2" s="439"/>
      <c r="C2" s="439"/>
      <c r="D2" s="439"/>
      <c r="E2" s="439"/>
      <c r="F2" s="161"/>
      <c r="G2" s="37"/>
      <c r="H2" s="37"/>
    </row>
    <row r="3" spans="1:8" ht="25.5" x14ac:dyDescent="0.5">
      <c r="B3" s="109"/>
      <c r="C3" s="167"/>
      <c r="D3" s="167"/>
      <c r="E3" s="167"/>
      <c r="F3" s="161"/>
      <c r="G3" s="49"/>
      <c r="H3" s="49"/>
    </row>
    <row r="4" spans="1:8" ht="22.5" x14ac:dyDescent="0.3">
      <c r="A4" s="218" t="s">
        <v>118</v>
      </c>
      <c r="B4" s="219" t="s">
        <v>191</v>
      </c>
      <c r="C4" s="220"/>
      <c r="D4" s="220"/>
      <c r="E4" s="220"/>
      <c r="F4" s="109"/>
    </row>
    <row r="5" spans="1:8" ht="22.5" x14ac:dyDescent="0.3">
      <c r="A5" s="218" t="s">
        <v>119</v>
      </c>
      <c r="B5" s="219" t="s">
        <v>192</v>
      </c>
      <c r="C5" s="219"/>
      <c r="D5" s="219"/>
      <c r="E5" s="219"/>
      <c r="F5" s="109"/>
    </row>
    <row r="6" spans="1:8" ht="23.25" thickBot="1" x14ac:dyDescent="0.35">
      <c r="A6" s="132"/>
      <c r="B6" s="109"/>
      <c r="C6" s="109"/>
      <c r="D6" s="109"/>
      <c r="E6" s="109"/>
      <c r="F6" s="109"/>
    </row>
    <row r="7" spans="1:8" ht="21" x14ac:dyDescent="0.35">
      <c r="A7" s="165" t="s">
        <v>51</v>
      </c>
      <c r="B7" s="53"/>
      <c r="C7" s="53"/>
      <c r="D7" s="54"/>
    </row>
    <row r="8" spans="1:8" ht="23.25" x14ac:dyDescent="0.35">
      <c r="A8" s="55"/>
      <c r="B8" s="1"/>
      <c r="C8" s="1"/>
      <c r="D8" s="56"/>
    </row>
    <row r="9" spans="1:8" ht="22.5" x14ac:dyDescent="0.3">
      <c r="A9" s="192" t="s">
        <v>330</v>
      </c>
      <c r="B9" s="188"/>
      <c r="C9" s="189"/>
      <c r="D9" s="193">
        <v>100</v>
      </c>
      <c r="E9" s="50"/>
    </row>
    <row r="10" spans="1:8" ht="22.5" x14ac:dyDescent="0.3">
      <c r="A10" s="192" t="s">
        <v>331</v>
      </c>
      <c r="B10" s="188"/>
      <c r="C10" s="189"/>
      <c r="D10" s="193">
        <v>10</v>
      </c>
      <c r="E10" s="50"/>
    </row>
    <row r="11" spans="1:8" ht="48" x14ac:dyDescent="0.3">
      <c r="A11" s="194" t="s">
        <v>97</v>
      </c>
      <c r="B11" s="191" t="s">
        <v>56</v>
      </c>
      <c r="C11" s="189"/>
      <c r="D11" s="203">
        <v>2</v>
      </c>
      <c r="E11" s="50"/>
    </row>
    <row r="12" spans="1:8" ht="56.45" customHeight="1" x14ac:dyDescent="0.3">
      <c r="A12" s="194" t="s">
        <v>97</v>
      </c>
      <c r="B12" s="191" t="s">
        <v>57</v>
      </c>
      <c r="C12" s="189"/>
      <c r="D12" s="203">
        <v>1</v>
      </c>
      <c r="E12" s="50"/>
    </row>
    <row r="13" spans="1:8" ht="23.25" x14ac:dyDescent="0.35">
      <c r="A13" s="192" t="s">
        <v>332</v>
      </c>
      <c r="B13" s="190"/>
      <c r="C13" s="149"/>
      <c r="D13" s="193">
        <v>10</v>
      </c>
    </row>
    <row r="14" spans="1:8" ht="23.25" x14ac:dyDescent="0.35">
      <c r="A14" s="192" t="s">
        <v>333</v>
      </c>
      <c r="B14" s="190"/>
      <c r="C14" s="149"/>
      <c r="D14" s="193">
        <v>10</v>
      </c>
    </row>
    <row r="15" spans="1:8" ht="23.25" x14ac:dyDescent="0.35">
      <c r="A15" s="192" t="s">
        <v>334</v>
      </c>
      <c r="B15" s="190"/>
      <c r="C15" s="149"/>
      <c r="D15" s="193">
        <v>10</v>
      </c>
    </row>
    <row r="16" spans="1:8" ht="22.5" x14ac:dyDescent="0.3">
      <c r="A16" s="192" t="s">
        <v>335</v>
      </c>
      <c r="B16" s="188"/>
      <c r="C16" s="189"/>
      <c r="D16" s="193">
        <v>10</v>
      </c>
      <c r="E16" s="50"/>
    </row>
    <row r="17" spans="1:9" ht="37.5" customHeight="1" x14ac:dyDescent="0.3">
      <c r="A17" s="192" t="s">
        <v>336</v>
      </c>
      <c r="B17" s="191" t="s">
        <v>123</v>
      </c>
      <c r="C17" s="149"/>
      <c r="D17" s="193">
        <v>0</v>
      </c>
    </row>
    <row r="18" spans="1:9" ht="24.75" customHeight="1" x14ac:dyDescent="0.35">
      <c r="A18" s="192" t="s">
        <v>337</v>
      </c>
      <c r="B18" s="190"/>
      <c r="C18" s="149"/>
      <c r="D18" s="193">
        <v>0</v>
      </c>
    </row>
    <row r="19" spans="1:9" ht="23.25" x14ac:dyDescent="0.35">
      <c r="A19" s="192" t="s">
        <v>98</v>
      </c>
      <c r="B19" s="190"/>
      <c r="C19" s="149"/>
      <c r="D19" s="195"/>
    </row>
    <row r="20" spans="1:9" ht="23.25" x14ac:dyDescent="0.35">
      <c r="A20" s="192" t="s">
        <v>99</v>
      </c>
      <c r="B20" s="190"/>
      <c r="C20" s="149"/>
      <c r="D20" s="195"/>
    </row>
    <row r="21" spans="1:9" s="40" customFormat="1" ht="23.25" x14ac:dyDescent="0.35">
      <c r="A21" s="435"/>
      <c r="B21" s="436"/>
      <c r="C21" s="437"/>
      <c r="D21" s="438"/>
      <c r="F21" s="8"/>
    </row>
    <row r="22" spans="1:9" ht="63.75" thickBot="1" x14ac:dyDescent="0.4">
      <c r="A22" s="434" t="s">
        <v>366</v>
      </c>
      <c r="B22" s="196"/>
      <c r="C22" s="197"/>
      <c r="D22" s="198">
        <v>0</v>
      </c>
    </row>
    <row r="23" spans="1:9" ht="21.75" thickBot="1" x14ac:dyDescent="0.4">
      <c r="A23" s="52"/>
      <c r="B23" s="76"/>
      <c r="C23" s="1"/>
      <c r="D23" s="1"/>
    </row>
    <row r="24" spans="1:9" x14ac:dyDescent="0.25">
      <c r="A24" s="153" t="s">
        <v>58</v>
      </c>
      <c r="B24" s="154"/>
      <c r="C24" s="154"/>
      <c r="D24" s="154"/>
      <c r="E24" s="154"/>
      <c r="F24" s="155"/>
      <c r="G24" s="1"/>
      <c r="H24" s="1"/>
      <c r="I24" s="1"/>
    </row>
    <row r="25" spans="1:9" x14ac:dyDescent="0.25">
      <c r="A25" s="156" t="s">
        <v>81</v>
      </c>
      <c r="B25" s="157"/>
      <c r="C25" s="157"/>
      <c r="D25" s="157"/>
      <c r="E25" s="157"/>
      <c r="F25" s="158"/>
      <c r="G25" s="110"/>
      <c r="H25" s="1"/>
      <c r="I25" s="1"/>
    </row>
    <row r="26" spans="1:9" x14ac:dyDescent="0.25">
      <c r="A26" s="156" t="s">
        <v>82</v>
      </c>
      <c r="B26" s="157"/>
      <c r="C26" s="157"/>
      <c r="D26" s="157"/>
      <c r="E26" s="157"/>
      <c r="F26" s="158"/>
      <c r="G26" s="110"/>
      <c r="H26" s="1"/>
      <c r="I26" s="1"/>
    </row>
    <row r="27" spans="1:9" x14ac:dyDescent="0.25">
      <c r="A27" s="156" t="s">
        <v>77</v>
      </c>
      <c r="B27" s="157"/>
      <c r="C27" s="157"/>
      <c r="D27" s="157"/>
      <c r="E27" s="157"/>
      <c r="F27" s="158"/>
      <c r="G27" s="110"/>
      <c r="H27" s="1"/>
      <c r="I27" s="1"/>
    </row>
    <row r="28" spans="1:9" x14ac:dyDescent="0.25">
      <c r="A28" s="156" t="s">
        <v>78</v>
      </c>
      <c r="B28" s="157"/>
      <c r="C28" s="157"/>
      <c r="D28" s="157"/>
      <c r="E28" s="157"/>
      <c r="F28" s="158"/>
      <c r="G28" s="110"/>
      <c r="H28" s="1"/>
      <c r="I28" s="1"/>
    </row>
    <row r="29" spans="1:9" s="40" customFormat="1" ht="15.75" thickBot="1" x14ac:dyDescent="0.3">
      <c r="A29" s="151"/>
      <c r="B29" s="157"/>
      <c r="C29" s="157"/>
      <c r="D29" s="157"/>
      <c r="E29" s="157"/>
      <c r="F29" s="158"/>
      <c r="G29" s="152"/>
    </row>
    <row r="30" spans="1:9" ht="18.75" thickBot="1" x14ac:dyDescent="0.3">
      <c r="A30" s="57" t="s">
        <v>41</v>
      </c>
      <c r="B30" s="22"/>
      <c r="C30" s="23"/>
      <c r="D30" s="24"/>
      <c r="E30" s="21"/>
      <c r="F30" s="224"/>
    </row>
    <row r="31" spans="1:9" x14ac:dyDescent="0.25">
      <c r="A31" s="48"/>
    </row>
    <row r="32" spans="1:9" x14ac:dyDescent="0.25">
      <c r="A32" s="17" t="s">
        <v>26</v>
      </c>
      <c r="B32" s="18" t="s">
        <v>28</v>
      </c>
      <c r="C32" s="44" t="s">
        <v>300</v>
      </c>
      <c r="D32" s="19"/>
      <c r="E32" s="44" t="s">
        <v>25</v>
      </c>
      <c r="F32" s="45" t="s">
        <v>24</v>
      </c>
    </row>
    <row r="33" spans="1:6" x14ac:dyDescent="0.25">
      <c r="A33" s="6"/>
      <c r="B33" s="2"/>
      <c r="C33" s="5"/>
      <c r="D33" s="3"/>
      <c r="E33" s="42" t="s">
        <v>27</v>
      </c>
      <c r="F33" s="43" t="s">
        <v>27</v>
      </c>
    </row>
    <row r="35" spans="1:6" x14ac:dyDescent="0.25">
      <c r="A35" s="13" t="s">
        <v>288</v>
      </c>
      <c r="B35" s="10"/>
      <c r="C35" s="11" t="s">
        <v>22</v>
      </c>
      <c r="E35" s="7"/>
      <c r="F35" s="33"/>
    </row>
    <row r="36" spans="1:6" x14ac:dyDescent="0.25">
      <c r="A36" s="14" t="s">
        <v>29</v>
      </c>
      <c r="B36" s="10">
        <v>2021</v>
      </c>
      <c r="C36" s="171">
        <v>276</v>
      </c>
      <c r="D36" s="25">
        <f>C36*(D9+D10)*0.3333</f>
        <v>10118.987999999999</v>
      </c>
      <c r="E36" s="111"/>
      <c r="F36" s="26"/>
    </row>
    <row r="37" spans="1:6" x14ac:dyDescent="0.25">
      <c r="A37" s="14" t="s">
        <v>30</v>
      </c>
      <c r="B37" s="10">
        <v>2022</v>
      </c>
      <c r="C37" s="171">
        <v>276</v>
      </c>
      <c r="D37" s="164">
        <f>C37*(D9+D10)*0.6667</f>
        <v>20241.011999999999</v>
      </c>
      <c r="E37" s="111"/>
      <c r="F37" s="26"/>
    </row>
    <row r="38" spans="1:6" x14ac:dyDescent="0.25">
      <c r="B38" s="10"/>
      <c r="C38" s="171"/>
      <c r="D38" s="25"/>
      <c r="E38" s="34">
        <f>(D36+D37)*0.75</f>
        <v>22770</v>
      </c>
      <c r="F38" s="26"/>
    </row>
    <row r="39" spans="1:6" x14ac:dyDescent="0.25">
      <c r="A39" s="41" t="s">
        <v>289</v>
      </c>
      <c r="B39" s="10"/>
      <c r="C39" s="9"/>
      <c r="D39" s="25"/>
      <c r="E39" s="34"/>
      <c r="F39" s="26"/>
    </row>
    <row r="40" spans="1:6" x14ac:dyDescent="0.25">
      <c r="A40" s="14" t="s">
        <v>29</v>
      </c>
      <c r="B40" s="10">
        <v>2021</v>
      </c>
      <c r="C40" s="9">
        <v>91</v>
      </c>
      <c r="D40" s="25">
        <f>(D10)*C40*0.3333</f>
        <v>303.303</v>
      </c>
      <c r="E40" s="111"/>
      <c r="F40" s="26"/>
    </row>
    <row r="41" spans="1:6" x14ac:dyDescent="0.25">
      <c r="A41" s="14" t="s">
        <v>30</v>
      </c>
      <c r="B41" s="10">
        <v>2022</v>
      </c>
      <c r="C41" s="9">
        <v>91</v>
      </c>
      <c r="D41" s="164">
        <f>(D10)*C41*0.6667</f>
        <v>606.697</v>
      </c>
      <c r="E41" s="111"/>
      <c r="F41" s="26"/>
    </row>
    <row r="42" spans="1:6" x14ac:dyDescent="0.25">
      <c r="B42" s="10"/>
      <c r="C42" s="9"/>
      <c r="D42" s="25"/>
      <c r="E42" s="34">
        <f>(D40+D41)*0.75</f>
        <v>682.5</v>
      </c>
      <c r="F42" s="26"/>
    </row>
    <row r="43" spans="1:6" s="40" customFormat="1" x14ac:dyDescent="0.25">
      <c r="B43" s="10"/>
      <c r="C43" s="171"/>
      <c r="D43" s="46"/>
      <c r="E43" s="200"/>
      <c r="F43" s="162"/>
    </row>
    <row r="44" spans="1:6" x14ac:dyDescent="0.25">
      <c r="A44" s="160" t="s">
        <v>290</v>
      </c>
      <c r="B44" s="10"/>
      <c r="C44" s="9"/>
      <c r="D44" s="25"/>
      <c r="E44" s="200">
        <v>0</v>
      </c>
      <c r="F44" s="26"/>
    </row>
    <row r="45" spans="1:6" x14ac:dyDescent="0.25">
      <c r="A45" s="14"/>
      <c r="B45" s="10"/>
      <c r="C45" s="9"/>
      <c r="D45" s="164"/>
      <c r="E45" s="199"/>
      <c r="F45" s="34"/>
    </row>
    <row r="46" spans="1:6" x14ac:dyDescent="0.25">
      <c r="A46" s="201" t="s">
        <v>100</v>
      </c>
      <c r="B46" s="202"/>
      <c r="C46" s="27"/>
      <c r="D46" s="46"/>
      <c r="E46" s="200"/>
      <c r="F46" s="46">
        <f>E38+E44+E42</f>
        <v>23452.5</v>
      </c>
    </row>
    <row r="47" spans="1:6" x14ac:dyDescent="0.25">
      <c r="A47" s="10"/>
      <c r="B47" s="10"/>
      <c r="C47" s="9"/>
      <c r="D47" s="34"/>
      <c r="E47" s="46"/>
      <c r="F47" s="34"/>
    </row>
    <row r="48" spans="1:6" x14ac:dyDescent="0.25">
      <c r="A48" s="157" t="s">
        <v>338</v>
      </c>
      <c r="B48" s="10">
        <v>2021</v>
      </c>
      <c r="C48" s="171">
        <v>122.5</v>
      </c>
      <c r="D48" s="34"/>
      <c r="E48" s="25">
        <f>C48*(D9+D10)*0.3333</f>
        <v>4491.2174999999997</v>
      </c>
      <c r="F48" s="27"/>
    </row>
    <row r="49" spans="1:6" x14ac:dyDescent="0.25">
      <c r="A49" s="14" t="s">
        <v>30</v>
      </c>
      <c r="B49" s="10">
        <v>2022</v>
      </c>
      <c r="C49" s="171">
        <v>122.5</v>
      </c>
      <c r="D49" s="34"/>
      <c r="E49" s="164">
        <f>C49*(D9+D10)*0.6667</f>
        <v>8983.7824999999993</v>
      </c>
      <c r="F49" s="163"/>
    </row>
    <row r="50" spans="1:6" s="40" customFormat="1" x14ac:dyDescent="0.25">
      <c r="A50" s="14"/>
      <c r="B50" s="10"/>
      <c r="C50" s="171"/>
      <c r="D50" s="200"/>
      <c r="E50" s="200">
        <f>E48+E49</f>
        <v>13475</v>
      </c>
      <c r="F50" s="200">
        <f>IF((E48+E49)&lt;24500,24500,(E48+E49))*0.75</f>
        <v>18375</v>
      </c>
    </row>
    <row r="51" spans="1:6" x14ac:dyDescent="0.25">
      <c r="A51" s="14"/>
      <c r="B51" s="10"/>
      <c r="C51" s="9"/>
      <c r="D51" s="34"/>
      <c r="E51" s="25"/>
      <c r="F51" s="20"/>
    </row>
    <row r="52" spans="1:6" x14ac:dyDescent="0.25">
      <c r="A52" s="13" t="s">
        <v>339</v>
      </c>
      <c r="B52" s="10"/>
      <c r="C52" s="9">
        <v>24</v>
      </c>
      <c r="D52" s="34"/>
      <c r="E52" s="111"/>
      <c r="F52" s="46">
        <f>C52*D9</f>
        <v>2400</v>
      </c>
    </row>
    <row r="53" spans="1:6" x14ac:dyDescent="0.25">
      <c r="A53" s="10"/>
      <c r="B53" s="10"/>
      <c r="C53" s="9"/>
      <c r="D53" s="34"/>
      <c r="E53" s="46"/>
      <c r="F53" s="25"/>
    </row>
    <row r="54" spans="1:6" x14ac:dyDescent="0.25">
      <c r="A54" s="13" t="s">
        <v>129</v>
      </c>
      <c r="B54" s="204">
        <f>D11</f>
        <v>2</v>
      </c>
      <c r="C54" s="9">
        <v>1769</v>
      </c>
      <c r="D54" s="34"/>
      <c r="E54" s="25">
        <f>(C54*B54)</f>
        <v>3538</v>
      </c>
      <c r="F54" s="34"/>
    </row>
    <row r="55" spans="1:6" x14ac:dyDescent="0.25">
      <c r="A55" s="12" t="s">
        <v>50</v>
      </c>
      <c r="B55" s="205">
        <f>D12</f>
        <v>1</v>
      </c>
      <c r="C55" s="9">
        <v>1592</v>
      </c>
      <c r="D55" s="34"/>
      <c r="E55" s="164">
        <f>(C55*B55)</f>
        <v>1592</v>
      </c>
      <c r="F55" s="34">
        <f>E54+E55</f>
        <v>5130</v>
      </c>
    </row>
    <row r="56" spans="1:6" x14ac:dyDescent="0.25">
      <c r="A56" s="12"/>
      <c r="B56" s="62"/>
      <c r="C56" s="9"/>
      <c r="D56" s="34"/>
      <c r="E56" s="25"/>
      <c r="F56" s="34"/>
    </row>
    <row r="57" spans="1:6" x14ac:dyDescent="0.25">
      <c r="A57" s="166" t="s">
        <v>86</v>
      </c>
      <c r="B57" s="62"/>
      <c r="C57" s="171"/>
      <c r="D57" s="34"/>
      <c r="E57" s="25"/>
      <c r="F57" s="34"/>
    </row>
    <row r="58" spans="1:6" x14ac:dyDescent="0.25">
      <c r="A58" s="13" t="s">
        <v>38</v>
      </c>
      <c r="B58" s="10">
        <f>D13</f>
        <v>10</v>
      </c>
      <c r="C58" s="171">
        <v>151</v>
      </c>
      <c r="D58" s="34"/>
      <c r="E58" s="26"/>
      <c r="F58" s="26">
        <f>C58*B58</f>
        <v>1510</v>
      </c>
    </row>
    <row r="59" spans="1:6" x14ac:dyDescent="0.25">
      <c r="A59" s="13" t="s">
        <v>39</v>
      </c>
      <c r="B59" s="10">
        <f>D14</f>
        <v>10</v>
      </c>
      <c r="C59" s="171">
        <v>60</v>
      </c>
      <c r="D59" s="34"/>
      <c r="E59" s="111"/>
      <c r="F59" s="162">
        <f>C59*B59</f>
        <v>600</v>
      </c>
    </row>
    <row r="60" spans="1:6" x14ac:dyDescent="0.25">
      <c r="A60" s="13" t="s">
        <v>36</v>
      </c>
      <c r="B60" s="10">
        <f>D15</f>
        <v>10</v>
      </c>
      <c r="C60" s="171">
        <v>95</v>
      </c>
      <c r="D60" s="34"/>
      <c r="E60" s="26"/>
      <c r="F60" s="26">
        <f>C60*B60</f>
        <v>950</v>
      </c>
    </row>
    <row r="61" spans="1:6" x14ac:dyDescent="0.25">
      <c r="A61" s="13"/>
      <c r="B61" s="10"/>
      <c r="C61" s="171"/>
      <c r="D61" s="34"/>
      <c r="E61" s="26"/>
      <c r="F61" s="26"/>
    </row>
    <row r="62" spans="1:6" x14ac:dyDescent="0.25">
      <c r="A62" s="13" t="s">
        <v>37</v>
      </c>
      <c r="B62" s="10">
        <f>D16</f>
        <v>10</v>
      </c>
      <c r="C62" s="171">
        <v>13</v>
      </c>
      <c r="D62" s="34"/>
      <c r="E62" s="26"/>
      <c r="F62" s="26">
        <f>C62*B62</f>
        <v>130</v>
      </c>
    </row>
    <row r="63" spans="1:6" x14ac:dyDescent="0.25">
      <c r="A63" s="13"/>
      <c r="B63" s="10"/>
      <c r="C63" s="171"/>
      <c r="D63" s="34"/>
      <c r="E63" s="26"/>
      <c r="F63" s="26"/>
    </row>
    <row r="64" spans="1:6" x14ac:dyDescent="0.25">
      <c r="A64" s="13" t="s">
        <v>23</v>
      </c>
      <c r="B64" s="10">
        <f>D18</f>
        <v>0</v>
      </c>
      <c r="C64" s="171">
        <v>213.5</v>
      </c>
      <c r="D64" s="34"/>
      <c r="E64" s="26"/>
      <c r="F64" s="25">
        <f>C64*B64</f>
        <v>0</v>
      </c>
    </row>
    <row r="65" spans="1:9" x14ac:dyDescent="0.25">
      <c r="A65" s="12"/>
      <c r="B65" s="62"/>
      <c r="C65" s="171"/>
      <c r="D65" s="34"/>
      <c r="E65" s="25"/>
      <c r="F65" s="34"/>
    </row>
    <row r="66" spans="1:9" x14ac:dyDescent="0.25">
      <c r="A66" s="13" t="s">
        <v>85</v>
      </c>
      <c r="B66" s="10">
        <f>D17</f>
        <v>0</v>
      </c>
      <c r="C66" s="171">
        <v>201</v>
      </c>
      <c r="D66" s="34"/>
      <c r="E66" s="46">
        <f>C66*B66</f>
        <v>0</v>
      </c>
      <c r="F66" s="34"/>
      <c r="I66" s="40"/>
    </row>
    <row r="67" spans="1:9" x14ac:dyDescent="0.25">
      <c r="A67" s="13" t="s">
        <v>3</v>
      </c>
      <c r="B67" s="58"/>
      <c r="C67" s="171"/>
      <c r="D67" s="34"/>
      <c r="E67" s="164">
        <f>D20</f>
        <v>0</v>
      </c>
      <c r="F67" s="34"/>
    </row>
    <row r="68" spans="1:9" x14ac:dyDescent="0.25">
      <c r="A68" s="13" t="s">
        <v>34</v>
      </c>
      <c r="B68" s="10"/>
      <c r="C68" s="10"/>
      <c r="D68" s="111"/>
      <c r="E68" s="150"/>
      <c r="F68" s="163">
        <f>SUM(E66:E67)</f>
        <v>0</v>
      </c>
    </row>
    <row r="69" spans="1:9" x14ac:dyDescent="0.25">
      <c r="A69" s="13"/>
      <c r="B69" s="58"/>
      <c r="C69" s="171"/>
      <c r="D69" s="34"/>
      <c r="E69" s="46"/>
      <c r="F69" s="34"/>
    </row>
    <row r="70" spans="1:9" x14ac:dyDescent="0.25">
      <c r="A70" s="166" t="s">
        <v>84</v>
      </c>
      <c r="B70" s="62"/>
      <c r="C70" s="9"/>
      <c r="D70" s="34"/>
      <c r="E70" s="25"/>
      <c r="F70" s="34">
        <f>D19</f>
        <v>0</v>
      </c>
    </row>
    <row r="71" spans="1:9" ht="15.75" thickBot="1" x14ac:dyDescent="0.3">
      <c r="A71" s="166"/>
      <c r="B71" s="62"/>
      <c r="C71" s="9"/>
      <c r="D71" s="34"/>
      <c r="E71" s="25"/>
      <c r="F71" s="34"/>
    </row>
    <row r="72" spans="1:9" ht="19.5" thickBot="1" x14ac:dyDescent="0.35">
      <c r="A72" s="28" t="s">
        <v>52</v>
      </c>
      <c r="B72" s="29"/>
      <c r="C72" s="29"/>
      <c r="D72" s="30"/>
      <c r="E72" s="31"/>
      <c r="F72" s="32">
        <f>SUM(F36:F71)</f>
        <v>52547.5</v>
      </c>
    </row>
    <row r="75" spans="1:9" ht="21" customHeight="1" x14ac:dyDescent="0.25"/>
    <row r="78" spans="1:9" ht="17.25" customHeight="1" x14ac:dyDescent="0.25"/>
  </sheetData>
  <sheetProtection formatCells="0" formatColumns="0" formatRows="0" insertColumns="0" insertHyperlinks="0" deleteColumns="0" deleteRows="0" selectLockedCells="1" sort="0" autoFilter="0" pivotTables="0"/>
  <mergeCells count="2">
    <mergeCell ref="A1:E1"/>
    <mergeCell ref="A2:E2"/>
  </mergeCells>
  <pageMargins left="0.70866141732283472" right="0.70866141732283472" top="0.55118110236220474" bottom="0.55118110236220474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D268E-77F4-4457-8F2D-FA4C798C26A9}">
  <dimension ref="A1:H23"/>
  <sheetViews>
    <sheetView workbookViewId="0">
      <selection activeCell="H21" sqref="H21"/>
    </sheetView>
  </sheetViews>
  <sheetFormatPr defaultRowHeight="15" x14ac:dyDescent="0.25"/>
  <cols>
    <col min="1" max="1" width="28.85546875" customWidth="1"/>
    <col min="2" max="2" width="12.140625" customWidth="1"/>
    <col min="3" max="3" width="52.140625" customWidth="1"/>
    <col min="4" max="4" width="15.28515625" customWidth="1"/>
    <col min="5" max="5" width="17.85546875" customWidth="1"/>
    <col min="6" max="6" width="11.28515625" bestFit="1" customWidth="1"/>
  </cols>
  <sheetData>
    <row r="1" spans="1:8" ht="22.5" x14ac:dyDescent="0.3">
      <c r="A1" s="440" t="s">
        <v>40</v>
      </c>
      <c r="B1" s="440"/>
      <c r="C1" s="440"/>
      <c r="D1" s="440"/>
      <c r="E1" s="440"/>
      <c r="F1" s="109"/>
      <c r="G1" s="167"/>
      <c r="H1" s="167"/>
    </row>
    <row r="2" spans="1:8" ht="22.5" x14ac:dyDescent="0.3">
      <c r="A2" s="440" t="str">
        <f>'1a. Budget Grant Calculation'!A2:E2</f>
        <v>PPP School Budget 2021/2022</v>
      </c>
      <c r="B2" s="440"/>
      <c r="C2" s="440"/>
      <c r="D2" s="440"/>
      <c r="E2" s="440"/>
      <c r="F2" s="109"/>
      <c r="G2" s="167"/>
      <c r="H2" s="167"/>
    </row>
    <row r="3" spans="1:8" ht="22.5" x14ac:dyDescent="0.3">
      <c r="A3" s="167"/>
      <c r="B3" s="109"/>
      <c r="C3" s="167"/>
      <c r="D3" s="167"/>
      <c r="E3" s="167"/>
      <c r="F3" s="109"/>
      <c r="G3" s="167"/>
      <c r="H3" s="167"/>
    </row>
    <row r="4" spans="1:8" ht="22.5" x14ac:dyDescent="0.3">
      <c r="A4" s="340" t="s">
        <v>118</v>
      </c>
      <c r="B4" s="219" t="s">
        <v>191</v>
      </c>
      <c r="C4" s="220"/>
      <c r="D4" s="220"/>
      <c r="E4" s="220"/>
      <c r="F4" s="109"/>
      <c r="G4" s="167"/>
      <c r="H4" s="167"/>
    </row>
    <row r="5" spans="1:8" ht="22.5" x14ac:dyDescent="0.3">
      <c r="A5" s="340" t="s">
        <v>119</v>
      </c>
      <c r="B5" s="219" t="s">
        <v>192</v>
      </c>
      <c r="C5" s="219"/>
      <c r="D5" s="219"/>
      <c r="E5" s="219"/>
      <c r="F5" s="109"/>
      <c r="G5" s="167"/>
      <c r="H5" s="167"/>
    </row>
    <row r="6" spans="1:8" s="40" customFormat="1" ht="22.5" x14ac:dyDescent="0.3">
      <c r="A6" s="340"/>
      <c r="B6" s="219"/>
      <c r="C6" s="219"/>
      <c r="D6" s="219"/>
      <c r="E6" s="219"/>
      <c r="F6" s="390"/>
      <c r="G6" s="167"/>
      <c r="H6" s="167"/>
    </row>
    <row r="7" spans="1:8" ht="23.25" x14ac:dyDescent="0.35">
      <c r="A7" s="341" t="s">
        <v>294</v>
      </c>
      <c r="B7" s="341"/>
      <c r="C7" s="167"/>
      <c r="D7" s="167"/>
      <c r="E7" s="167"/>
      <c r="F7" s="167"/>
      <c r="G7" s="167"/>
      <c r="H7" s="167"/>
    </row>
    <row r="8" spans="1:8" ht="23.25" x14ac:dyDescent="0.35">
      <c r="A8" s="167"/>
      <c r="B8" s="341"/>
      <c r="C8" s="167"/>
      <c r="D8" s="167"/>
      <c r="E8" s="167"/>
      <c r="F8" s="167"/>
      <c r="G8" s="167"/>
      <c r="H8" s="167"/>
    </row>
    <row r="9" spans="1:8" ht="23.25" x14ac:dyDescent="0.35">
      <c r="A9" s="342" t="s">
        <v>302</v>
      </c>
      <c r="B9" s="342"/>
      <c r="C9" s="342"/>
      <c r="D9" s="167"/>
      <c r="E9" s="167"/>
      <c r="F9" s="167"/>
      <c r="G9" s="167"/>
      <c r="H9" s="167"/>
    </row>
    <row r="10" spans="1:8" s="40" customFormat="1" ht="21" x14ac:dyDescent="0.35">
      <c r="A10" s="396" t="s">
        <v>353</v>
      </c>
      <c r="B10" s="396"/>
      <c r="C10" s="396"/>
      <c r="D10" s="250"/>
      <c r="E10" s="250"/>
      <c r="F10" s="250"/>
      <c r="G10" s="250"/>
      <c r="H10" s="250"/>
    </row>
    <row r="11" spans="1:8" s="40" customFormat="1" ht="21.75" thickBot="1" x14ac:dyDescent="0.4">
      <c r="A11" s="396"/>
      <c r="B11" s="396"/>
      <c r="C11" s="396"/>
      <c r="D11" s="250"/>
      <c r="E11" s="250"/>
      <c r="F11" s="250"/>
      <c r="G11" s="250"/>
      <c r="H11" s="250"/>
    </row>
    <row r="12" spans="1:8" s="40" customFormat="1" ht="21.75" thickBot="1" x14ac:dyDescent="0.4">
      <c r="A12" s="397" t="s">
        <v>364</v>
      </c>
      <c r="B12" s="398"/>
      <c r="C12" s="399"/>
      <c r="D12" s="250"/>
      <c r="E12" s="250"/>
      <c r="F12" s="250"/>
      <c r="G12" s="250"/>
      <c r="H12" s="250"/>
    </row>
    <row r="13" spans="1:8" ht="56.25" x14ac:dyDescent="0.3">
      <c r="A13" s="410"/>
      <c r="B13" s="410"/>
      <c r="C13" s="410"/>
      <c r="D13" s="416" t="s">
        <v>356</v>
      </c>
      <c r="E13" s="416" t="s">
        <v>357</v>
      </c>
      <c r="F13" s="416" t="s">
        <v>358</v>
      </c>
      <c r="G13" s="167"/>
      <c r="H13" s="167"/>
    </row>
    <row r="14" spans="1:8" ht="18.75" x14ac:dyDescent="0.3">
      <c r="A14" s="411" t="s">
        <v>359</v>
      </c>
      <c r="B14" s="412"/>
      <c r="C14" s="412"/>
      <c r="D14" s="415">
        <v>0</v>
      </c>
      <c r="E14" s="415"/>
      <c r="F14" s="413">
        <f>SUM(D14:E14)</f>
        <v>0</v>
      </c>
      <c r="G14" s="167"/>
      <c r="H14" s="167"/>
    </row>
    <row r="15" spans="1:8" s="40" customFormat="1" ht="19.5" thickBot="1" x14ac:dyDescent="0.35">
      <c r="A15" s="411"/>
      <c r="B15" s="412"/>
      <c r="C15" s="412"/>
      <c r="D15" s="414"/>
      <c r="E15" s="414"/>
      <c r="F15" s="414"/>
      <c r="G15" s="167"/>
      <c r="H15" s="167"/>
    </row>
    <row r="16" spans="1:8" s="40" customFormat="1" ht="19.5" thickBot="1" x14ac:dyDescent="0.35">
      <c r="A16" s="400" t="s">
        <v>365</v>
      </c>
      <c r="B16" s="401"/>
      <c r="C16" s="402"/>
      <c r="D16" s="403"/>
      <c r="E16" s="404"/>
      <c r="F16" s="405"/>
      <c r="G16" s="406"/>
    </row>
    <row r="17" spans="1:8" s="40" customFormat="1" ht="18.75" x14ac:dyDescent="0.3">
      <c r="A17" s="407"/>
      <c r="B17" s="417" t="s">
        <v>354</v>
      </c>
      <c r="C17" s="407" t="s">
        <v>355</v>
      </c>
      <c r="D17" s="408"/>
      <c r="E17" s="409"/>
      <c r="F17" s="409"/>
      <c r="G17" s="406"/>
    </row>
    <row r="18" spans="1:8" ht="18.75" x14ac:dyDescent="0.3">
      <c r="A18" s="425"/>
      <c r="B18" s="420">
        <v>3277</v>
      </c>
      <c r="C18" s="421" t="s">
        <v>295</v>
      </c>
      <c r="D18" s="422">
        <f>(10000+(55*D14))</f>
        <v>10000</v>
      </c>
      <c r="E18" s="422">
        <f>E$14*400</f>
        <v>0</v>
      </c>
      <c r="F18" s="422">
        <f t="shared" ref="F18:F22" si="0">SUM(D18:E18)</f>
        <v>10000</v>
      </c>
      <c r="G18" s="167"/>
      <c r="H18" s="167"/>
    </row>
    <row r="19" spans="1:8" ht="18.75" x14ac:dyDescent="0.3">
      <c r="A19" s="426"/>
      <c r="B19" s="420">
        <v>3280</v>
      </c>
      <c r="C19" s="421" t="s">
        <v>296</v>
      </c>
      <c r="D19" s="423">
        <f>IF( D14&lt;600, 143.32*15,143.32*20)</f>
        <v>2149.7999999999997</v>
      </c>
      <c r="E19" s="423"/>
      <c r="F19" s="423">
        <f t="shared" si="0"/>
        <v>2149.7999999999997</v>
      </c>
      <c r="G19" s="167"/>
      <c r="H19" s="167"/>
    </row>
    <row r="20" spans="1:8" ht="18.75" x14ac:dyDescent="0.3">
      <c r="A20" s="425"/>
      <c r="B20" s="420">
        <v>3281</v>
      </c>
      <c r="C20" s="421" t="s">
        <v>297</v>
      </c>
      <c r="D20" s="422">
        <f>IF(D14&lt;200,8000,D14*40)</f>
        <v>8000</v>
      </c>
      <c r="E20" s="422">
        <f>E$14*160</f>
        <v>0</v>
      </c>
      <c r="F20" s="422">
        <f t="shared" si="0"/>
        <v>8000</v>
      </c>
      <c r="G20" s="167"/>
      <c r="H20" s="167"/>
    </row>
    <row r="21" spans="1:8" ht="21.6" customHeight="1" x14ac:dyDescent="0.3">
      <c r="A21" s="425"/>
      <c r="B21" s="420">
        <v>3282</v>
      </c>
      <c r="C21" s="424" t="s">
        <v>298</v>
      </c>
      <c r="D21" s="422">
        <f>IF(D14&lt;200,21000, D14*105)</f>
        <v>21000</v>
      </c>
      <c r="E21" s="422"/>
      <c r="F21" s="422">
        <f t="shared" si="0"/>
        <v>21000</v>
      </c>
      <c r="G21" s="167"/>
      <c r="H21" s="167"/>
    </row>
    <row r="22" spans="1:8" ht="20.45" customHeight="1" x14ac:dyDescent="0.3">
      <c r="A22" s="425"/>
      <c r="B22" s="420">
        <v>3283</v>
      </c>
      <c r="C22" s="421" t="s">
        <v>299</v>
      </c>
      <c r="D22" s="422">
        <f>IF(D14&lt;200,6600,D14*33)</f>
        <v>6600</v>
      </c>
      <c r="E22" s="422">
        <f>E$14*40</f>
        <v>0</v>
      </c>
      <c r="F22" s="422">
        <f t="shared" si="0"/>
        <v>6600</v>
      </c>
      <c r="G22" s="167"/>
      <c r="H22" s="167"/>
    </row>
    <row r="23" spans="1:8" ht="18.75" x14ac:dyDescent="0.3">
      <c r="A23" s="425"/>
      <c r="B23" s="409"/>
      <c r="C23" s="409"/>
      <c r="D23" s="409"/>
      <c r="E23" s="409"/>
      <c r="F23" s="409"/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8"/>
  <sheetViews>
    <sheetView topLeftCell="A9" zoomScale="115" zoomScaleNormal="115" workbookViewId="0">
      <selection activeCell="C159" sqref="C159"/>
    </sheetView>
  </sheetViews>
  <sheetFormatPr defaultRowHeight="15" x14ac:dyDescent="0.25"/>
  <cols>
    <col min="1" max="1" width="2.85546875" style="40" customWidth="1"/>
    <col min="2" max="2" width="16.5703125" customWidth="1"/>
    <col min="3" max="3" width="31.7109375" customWidth="1"/>
    <col min="4" max="4" width="9.140625" customWidth="1"/>
    <col min="6" max="6" width="23.140625" customWidth="1"/>
    <col min="7" max="7" width="12.28515625" style="35" customWidth="1"/>
    <col min="8" max="8" width="9.28515625" customWidth="1"/>
  </cols>
  <sheetData>
    <row r="1" spans="1:12" ht="15.75" thickBot="1" x14ac:dyDescent="0.3"/>
    <row r="2" spans="1:12" ht="22.5" x14ac:dyDescent="0.45">
      <c r="B2" s="444" t="s">
        <v>35</v>
      </c>
      <c r="C2" s="445"/>
      <c r="D2" s="445"/>
      <c r="E2" s="445"/>
      <c r="F2" s="445"/>
      <c r="G2" s="446"/>
      <c r="H2" s="147"/>
      <c r="I2" s="39"/>
    </row>
    <row r="3" spans="1:12" ht="25.5" thickBot="1" x14ac:dyDescent="0.55000000000000004">
      <c r="A3" s="147"/>
      <c r="B3" s="441" t="s">
        <v>301</v>
      </c>
      <c r="C3" s="442"/>
      <c r="D3" s="442"/>
      <c r="E3" s="442"/>
      <c r="F3" s="442"/>
      <c r="G3" s="443"/>
      <c r="H3" s="148"/>
      <c r="I3" s="37"/>
      <c r="J3" s="37"/>
    </row>
    <row r="4" spans="1:12" ht="25.5" thickBot="1" x14ac:dyDescent="0.55000000000000004">
      <c r="A4" s="108"/>
      <c r="B4" s="51"/>
      <c r="C4" s="51"/>
      <c r="D4" s="51"/>
      <c r="E4" s="51"/>
      <c r="F4" s="51"/>
      <c r="G4" s="74"/>
      <c r="H4" s="64"/>
      <c r="I4" s="49"/>
      <c r="J4" s="49"/>
    </row>
    <row r="5" spans="1:12" ht="21" customHeight="1" x14ac:dyDescent="0.3">
      <c r="A5" s="108"/>
      <c r="B5" s="124" t="s">
        <v>79</v>
      </c>
      <c r="C5" s="183" t="str">
        <f>'1a. Budget Grant Calculation'!B4</f>
        <v>Community and Comprehensive School</v>
      </c>
      <c r="D5" s="177"/>
      <c r="E5" s="178"/>
      <c r="F5" s="179"/>
      <c r="G5" s="75"/>
      <c r="H5" s="65"/>
    </row>
    <row r="6" spans="1:12" ht="21" customHeight="1" thickBot="1" x14ac:dyDescent="0.35">
      <c r="A6" s="108"/>
      <c r="B6" s="125" t="s">
        <v>80</v>
      </c>
      <c r="C6" s="184" t="str">
        <f>'1a. Budget Grant Calculation'!B5</f>
        <v>654321U</v>
      </c>
      <c r="D6" s="180"/>
      <c r="E6" s="181"/>
      <c r="F6" s="182"/>
      <c r="G6" s="75"/>
      <c r="H6" s="65"/>
    </row>
    <row r="7" spans="1:12" ht="18.75" customHeight="1" x14ac:dyDescent="0.3">
      <c r="B7" s="15"/>
      <c r="C7" s="16"/>
      <c r="D7" s="10"/>
      <c r="E7" s="10"/>
      <c r="F7" s="10"/>
    </row>
    <row r="8" spans="1:12" x14ac:dyDescent="0.25">
      <c r="B8" s="135" t="s">
        <v>54</v>
      </c>
      <c r="C8" s="136"/>
      <c r="D8" s="137"/>
      <c r="E8" s="138"/>
      <c r="F8" s="139"/>
      <c r="G8" s="140"/>
      <c r="H8" s="133"/>
      <c r="I8" s="63"/>
      <c r="J8" s="63"/>
      <c r="K8" s="63"/>
      <c r="L8" s="59"/>
    </row>
    <row r="9" spans="1:12" ht="18" customHeight="1" x14ac:dyDescent="0.25">
      <c r="B9" s="141" t="s">
        <v>55</v>
      </c>
      <c r="C9" s="142"/>
      <c r="D9" s="143"/>
      <c r="E9" s="144"/>
      <c r="F9" s="145"/>
      <c r="G9" s="146"/>
      <c r="H9" s="134"/>
      <c r="I9" s="40"/>
      <c r="J9" s="40"/>
      <c r="K9" s="40"/>
    </row>
    <row r="10" spans="1:12" ht="18" customHeight="1" thickBot="1" x14ac:dyDescent="0.3">
      <c r="B10" s="66"/>
      <c r="C10" s="67"/>
      <c r="D10" s="66"/>
      <c r="E10" s="4"/>
      <c r="H10" s="40"/>
      <c r="I10" s="40"/>
      <c r="J10" s="40"/>
      <c r="K10" s="40"/>
    </row>
    <row r="11" spans="1:12" ht="19.5" thickBot="1" x14ac:dyDescent="0.35">
      <c r="B11" s="115"/>
      <c r="C11" s="119" t="s">
        <v>0</v>
      </c>
      <c r="D11" s="53"/>
      <c r="E11" s="53"/>
      <c r="F11" s="53"/>
      <c r="G11" s="116"/>
    </row>
    <row r="12" spans="1:12" ht="15.75" thickBot="1" x14ac:dyDescent="0.3">
      <c r="B12" s="117"/>
      <c r="C12" s="47"/>
      <c r="D12" s="47"/>
      <c r="E12" s="47"/>
      <c r="F12" s="47"/>
      <c r="G12" s="118"/>
    </row>
    <row r="13" spans="1:12" ht="15.75" thickBot="1" x14ac:dyDescent="0.3">
      <c r="B13" s="98" t="s">
        <v>1</v>
      </c>
      <c r="C13" s="97"/>
      <c r="D13" s="94"/>
      <c r="E13" s="94"/>
      <c r="F13" s="95"/>
      <c r="G13" s="96"/>
    </row>
    <row r="14" spans="1:12" x14ac:dyDescent="0.25">
      <c r="B14" s="343">
        <v>3010</v>
      </c>
      <c r="C14" s="77" t="s">
        <v>193</v>
      </c>
      <c r="D14" s="68"/>
      <c r="E14" s="68"/>
      <c r="F14" s="99"/>
      <c r="G14" s="126">
        <f>'1a. Budget Grant Calculation'!F46</f>
        <v>23452.5</v>
      </c>
    </row>
    <row r="15" spans="1:12" x14ac:dyDescent="0.25">
      <c r="B15" s="93">
        <v>3030</v>
      </c>
      <c r="C15" s="77" t="s">
        <v>194</v>
      </c>
      <c r="D15" s="418"/>
      <c r="E15" s="68"/>
      <c r="F15" s="99"/>
      <c r="G15" s="349">
        <f>'1a. Budget Grant Calculation'!D22</f>
        <v>0</v>
      </c>
    </row>
    <row r="16" spans="1:12" x14ac:dyDescent="0.25">
      <c r="B16" s="85">
        <v>3050</v>
      </c>
      <c r="C16" s="78" t="s">
        <v>87</v>
      </c>
      <c r="D16" s="69"/>
      <c r="E16" s="69"/>
      <c r="F16" s="100"/>
      <c r="G16" s="127">
        <f>'1a. Budget Grant Calculation'!F50</f>
        <v>18375</v>
      </c>
    </row>
    <row r="17" spans="2:10" x14ac:dyDescent="0.25">
      <c r="B17" s="86">
        <v>3150</v>
      </c>
      <c r="C17" s="79" t="s">
        <v>213</v>
      </c>
      <c r="D17" s="69"/>
      <c r="E17" s="69"/>
      <c r="F17" s="100"/>
      <c r="G17" s="127">
        <f>'1a. Budget Grant Calculation'!F52</f>
        <v>2400</v>
      </c>
    </row>
    <row r="18" spans="2:10" x14ac:dyDescent="0.25">
      <c r="B18" s="86">
        <v>3170</v>
      </c>
      <c r="C18" s="79" t="s">
        <v>42</v>
      </c>
      <c r="D18" s="69"/>
      <c r="E18" s="69"/>
      <c r="F18" s="100"/>
      <c r="G18" s="419"/>
    </row>
    <row r="19" spans="2:10" x14ac:dyDescent="0.25">
      <c r="B19" s="86">
        <v>3190</v>
      </c>
      <c r="C19" s="79" t="s">
        <v>88</v>
      </c>
      <c r="D19" s="69"/>
      <c r="E19" s="69"/>
      <c r="F19" s="100"/>
      <c r="G19" s="128">
        <f>'1a. Budget Grant Calculation'!F59</f>
        <v>600</v>
      </c>
    </row>
    <row r="20" spans="2:10" x14ac:dyDescent="0.25">
      <c r="B20" s="86">
        <v>3200</v>
      </c>
      <c r="C20" s="79" t="s">
        <v>214</v>
      </c>
      <c r="D20" s="69"/>
      <c r="E20" s="69"/>
      <c r="F20" s="100"/>
      <c r="G20" s="128">
        <f>'1a. Budget Grant Calculation'!F60</f>
        <v>950</v>
      </c>
    </row>
    <row r="21" spans="2:10" x14ac:dyDescent="0.25">
      <c r="B21" s="86">
        <v>3210</v>
      </c>
      <c r="C21" s="79" t="s">
        <v>215</v>
      </c>
      <c r="D21" s="69"/>
      <c r="E21" s="69"/>
      <c r="F21" s="100"/>
      <c r="G21" s="128">
        <f>'1a. Budget Grant Calculation'!F58</f>
        <v>1510</v>
      </c>
      <c r="J21" s="36"/>
    </row>
    <row r="22" spans="2:10" x14ac:dyDescent="0.25">
      <c r="B22" s="86">
        <v>3220</v>
      </c>
      <c r="C22" s="79" t="s">
        <v>2</v>
      </c>
      <c r="D22" s="69"/>
      <c r="E22" s="69"/>
      <c r="F22" s="100"/>
      <c r="G22" s="127">
        <f>'1a. Budget Grant Calculation'!F64</f>
        <v>0</v>
      </c>
    </row>
    <row r="23" spans="2:10" x14ac:dyDescent="0.25">
      <c r="B23" s="86">
        <v>3230</v>
      </c>
      <c r="C23" s="79" t="s">
        <v>203</v>
      </c>
      <c r="D23" s="69"/>
      <c r="E23" s="69"/>
      <c r="F23" s="100"/>
      <c r="G23" s="174"/>
    </row>
    <row r="24" spans="2:10" x14ac:dyDescent="0.25">
      <c r="B24" s="86">
        <v>3240</v>
      </c>
      <c r="C24" s="79" t="s">
        <v>216</v>
      </c>
      <c r="D24" s="69"/>
      <c r="E24" s="69"/>
      <c r="F24" s="100"/>
      <c r="G24" s="127">
        <f>'1a. Budget Grant Calculation'!F55</f>
        <v>5130</v>
      </c>
    </row>
    <row r="25" spans="2:10" s="40" customFormat="1" x14ac:dyDescent="0.25">
      <c r="B25" s="86">
        <v>3245</v>
      </c>
      <c r="C25" s="79" t="s">
        <v>174</v>
      </c>
      <c r="D25" s="69"/>
      <c r="E25" s="69"/>
      <c r="F25" s="100"/>
      <c r="G25" s="127">
        <f>'1a. Budget Grant Calculation'!F62</f>
        <v>130</v>
      </c>
    </row>
    <row r="26" spans="2:10" x14ac:dyDescent="0.25">
      <c r="B26" s="91">
        <v>3255</v>
      </c>
      <c r="C26" s="84" t="s">
        <v>101</v>
      </c>
      <c r="D26" s="72"/>
      <c r="E26" s="72"/>
      <c r="F26" s="101"/>
      <c r="G26" s="344"/>
    </row>
    <row r="27" spans="2:10" x14ac:dyDescent="0.25">
      <c r="B27" s="345">
        <v>3270</v>
      </c>
      <c r="C27" s="346" t="s">
        <v>89</v>
      </c>
      <c r="D27" s="347"/>
      <c r="E27" s="347"/>
      <c r="F27" s="348"/>
      <c r="G27" s="349">
        <f>'1a. Budget Grant Calculation'!F70</f>
        <v>0</v>
      </c>
    </row>
    <row r="28" spans="2:10" s="40" customFormat="1" x14ac:dyDescent="0.25">
      <c r="B28" s="172">
        <v>3275</v>
      </c>
      <c r="C28" s="173" t="s">
        <v>195</v>
      </c>
      <c r="D28" s="168"/>
      <c r="E28" s="168"/>
      <c r="F28" s="169"/>
      <c r="G28" s="427"/>
    </row>
    <row r="29" spans="2:10" x14ac:dyDescent="0.25">
      <c r="B29" s="345">
        <v>3276</v>
      </c>
      <c r="C29" s="346" t="s">
        <v>303</v>
      </c>
      <c r="D29" s="347"/>
      <c r="E29" s="347"/>
      <c r="F29" s="348"/>
      <c r="G29" s="323"/>
    </row>
    <row r="30" spans="2:10" x14ac:dyDescent="0.25">
      <c r="B30" s="90">
        <v>3277</v>
      </c>
      <c r="C30" s="83" t="s">
        <v>295</v>
      </c>
      <c r="D30" s="73"/>
      <c r="E30" s="68"/>
      <c r="F30" s="99"/>
      <c r="G30" s="350">
        <f>'1b. Covid Grants'!F18</f>
        <v>10000</v>
      </c>
    </row>
    <row r="31" spans="2:10" x14ac:dyDescent="0.25">
      <c r="B31" s="86">
        <v>3280</v>
      </c>
      <c r="C31" s="79" t="s">
        <v>296</v>
      </c>
      <c r="D31" s="70"/>
      <c r="E31" s="69"/>
      <c r="F31" s="100"/>
      <c r="G31" s="351">
        <f>'1b. Covid Grants'!F19</f>
        <v>2149.7999999999997</v>
      </c>
    </row>
    <row r="32" spans="2:10" s="40" customFormat="1" x14ac:dyDescent="0.25">
      <c r="B32" s="86">
        <v>3281</v>
      </c>
      <c r="C32" s="79" t="s">
        <v>297</v>
      </c>
      <c r="D32" s="70"/>
      <c r="E32" s="69"/>
      <c r="F32" s="100"/>
      <c r="G32" s="351">
        <f>'1b. Covid Grants'!F20</f>
        <v>8000</v>
      </c>
    </row>
    <row r="33" spans="2:7" s="40" customFormat="1" x14ac:dyDescent="0.25">
      <c r="B33" s="86">
        <v>3282</v>
      </c>
      <c r="C33" s="79" t="s">
        <v>360</v>
      </c>
      <c r="D33" s="70"/>
      <c r="E33" s="69"/>
      <c r="F33" s="100"/>
      <c r="G33" s="351">
        <f>'1b. Covid Grants'!F21</f>
        <v>21000</v>
      </c>
    </row>
    <row r="34" spans="2:7" x14ac:dyDescent="0.25">
      <c r="B34" s="90">
        <v>3283</v>
      </c>
      <c r="C34" s="83" t="s">
        <v>299</v>
      </c>
      <c r="D34" s="73"/>
      <c r="E34" s="68"/>
      <c r="F34" s="99"/>
      <c r="G34" s="350">
        <f>'1b. Covid Grants'!F22</f>
        <v>6600</v>
      </c>
    </row>
    <row r="35" spans="2:7" x14ac:dyDescent="0.25">
      <c r="B35" s="172">
        <v>3284</v>
      </c>
      <c r="C35" s="173" t="s">
        <v>304</v>
      </c>
      <c r="D35" s="168"/>
      <c r="E35" s="168"/>
      <c r="F35" s="169"/>
      <c r="G35" s="427"/>
    </row>
    <row r="36" spans="2:7" x14ac:dyDescent="0.25">
      <c r="B36" s="345">
        <v>3285</v>
      </c>
      <c r="C36" s="346" t="s">
        <v>305</v>
      </c>
      <c r="D36" s="347"/>
      <c r="E36" s="347"/>
      <c r="F36" s="348"/>
      <c r="G36" s="323"/>
    </row>
    <row r="37" spans="2:7" x14ac:dyDescent="0.25">
      <c r="B37" s="172">
        <v>3286</v>
      </c>
      <c r="C37" s="173" t="s">
        <v>306</v>
      </c>
      <c r="D37" s="168"/>
      <c r="E37" s="168"/>
      <c r="F37" s="169"/>
      <c r="G37" s="427"/>
    </row>
    <row r="38" spans="2:7" x14ac:dyDescent="0.25">
      <c r="B38" s="345">
        <v>3287</v>
      </c>
      <c r="C38" s="346" t="s">
        <v>307</v>
      </c>
      <c r="D38" s="347"/>
      <c r="E38" s="347"/>
      <c r="F38" s="348"/>
      <c r="G38" s="323"/>
    </row>
    <row r="39" spans="2:7" x14ac:dyDescent="0.25">
      <c r="B39" s="90">
        <v>3290</v>
      </c>
      <c r="C39" s="83" t="s">
        <v>3</v>
      </c>
      <c r="D39" s="73"/>
      <c r="E39" s="68"/>
      <c r="F39" s="99"/>
      <c r="G39" s="350">
        <f>'1a. Budget Grant Calculation'!F68</f>
        <v>0</v>
      </c>
    </row>
    <row r="40" spans="2:7" ht="15.75" thickBot="1" x14ac:dyDescent="0.3">
      <c r="B40" s="90">
        <v>3294</v>
      </c>
      <c r="C40" s="353" t="s">
        <v>103</v>
      </c>
      <c r="D40" s="73"/>
      <c r="E40" s="68"/>
      <c r="F40" s="99"/>
      <c r="G40" s="354"/>
    </row>
    <row r="41" spans="2:7" ht="15.75" thickBot="1" x14ac:dyDescent="0.3">
      <c r="B41" s="355" t="s">
        <v>53</v>
      </c>
      <c r="C41" s="356"/>
      <c r="D41" s="356"/>
      <c r="E41" s="356"/>
      <c r="F41" s="428"/>
      <c r="G41" s="107">
        <f>SUM(G14:G40)</f>
        <v>100297.3</v>
      </c>
    </row>
    <row r="42" spans="2:7" ht="15.75" thickBot="1" x14ac:dyDescent="0.3">
      <c r="B42" s="299"/>
      <c r="C42" s="299"/>
      <c r="D42" s="299"/>
      <c r="E42" s="299"/>
      <c r="F42" s="300"/>
      <c r="G42" s="301"/>
    </row>
    <row r="43" spans="2:7" ht="15.75" thickBot="1" x14ac:dyDescent="0.3">
      <c r="B43" s="98" t="s">
        <v>217</v>
      </c>
      <c r="C43" s="97"/>
      <c r="D43" s="94"/>
      <c r="E43" s="94"/>
      <c r="F43" s="95"/>
      <c r="G43" s="96"/>
    </row>
    <row r="44" spans="2:7" x14ac:dyDescent="0.25">
      <c r="B44" s="87">
        <v>3295</v>
      </c>
      <c r="C44" s="80" t="s">
        <v>175</v>
      </c>
      <c r="D44" s="70"/>
      <c r="E44" s="69"/>
      <c r="F44" s="100"/>
      <c r="G44" s="106">
        <v>0</v>
      </c>
    </row>
    <row r="45" spans="2:7" x14ac:dyDescent="0.25">
      <c r="B45" s="87">
        <v>3296</v>
      </c>
      <c r="C45" s="80" t="s">
        <v>176</v>
      </c>
      <c r="D45" s="70"/>
      <c r="E45" s="69"/>
      <c r="F45" s="100"/>
      <c r="G45" s="106">
        <v>0</v>
      </c>
    </row>
    <row r="46" spans="2:7" x14ac:dyDescent="0.25">
      <c r="B46" s="87">
        <v>3297</v>
      </c>
      <c r="C46" s="80" t="s">
        <v>177</v>
      </c>
      <c r="D46" s="70"/>
      <c r="E46" s="69"/>
      <c r="F46" s="100"/>
      <c r="G46" s="106">
        <v>0</v>
      </c>
    </row>
    <row r="47" spans="2:7" x14ac:dyDescent="0.25">
      <c r="B47" s="87">
        <v>3298</v>
      </c>
      <c r="C47" s="80" t="s">
        <v>178</v>
      </c>
      <c r="D47" s="70"/>
      <c r="E47" s="69"/>
      <c r="F47" s="100"/>
      <c r="G47" s="106">
        <v>0</v>
      </c>
    </row>
    <row r="48" spans="2:7" ht="15.75" thickBot="1" x14ac:dyDescent="0.3">
      <c r="B48" s="87">
        <v>3299</v>
      </c>
      <c r="C48" s="80" t="s">
        <v>179</v>
      </c>
      <c r="D48" s="70"/>
      <c r="E48" s="69"/>
      <c r="F48" s="100"/>
      <c r="G48" s="106">
        <v>0</v>
      </c>
    </row>
    <row r="49" spans="2:8" ht="15.75" thickBot="1" x14ac:dyDescent="0.3">
      <c r="B49" s="355" t="s">
        <v>180</v>
      </c>
      <c r="C49" s="356"/>
      <c r="D49" s="356"/>
      <c r="E49" s="356"/>
      <c r="F49" s="428"/>
      <c r="G49" s="107">
        <f>SUM(G44:G48)</f>
        <v>0</v>
      </c>
    </row>
    <row r="50" spans="2:8" ht="15.75" thickBot="1" x14ac:dyDescent="0.3">
      <c r="B50" s="89"/>
      <c r="C50" s="60" t="s">
        <v>43</v>
      </c>
      <c r="D50" s="40"/>
      <c r="E50" s="10"/>
      <c r="F50" s="10"/>
      <c r="G50" s="105"/>
    </row>
    <row r="51" spans="2:8" ht="15.75" thickBot="1" x14ac:dyDescent="0.3">
      <c r="B51" s="98" t="s">
        <v>59</v>
      </c>
      <c r="C51" s="97"/>
      <c r="D51" s="94"/>
      <c r="E51" s="94"/>
      <c r="F51" s="95"/>
      <c r="G51" s="107"/>
    </row>
    <row r="52" spans="2:8" x14ac:dyDescent="0.25">
      <c r="B52" s="90">
        <v>3310</v>
      </c>
      <c r="C52" s="83" t="s">
        <v>83</v>
      </c>
      <c r="D52" s="73"/>
      <c r="E52" s="68"/>
      <c r="F52" s="99"/>
      <c r="G52" s="106">
        <v>0</v>
      </c>
    </row>
    <row r="53" spans="2:8" x14ac:dyDescent="0.25">
      <c r="B53" s="86">
        <v>3330</v>
      </c>
      <c r="C53" s="79" t="s">
        <v>102</v>
      </c>
      <c r="D53" s="70"/>
      <c r="E53" s="69"/>
      <c r="F53" s="100"/>
      <c r="G53" s="106">
        <v>0</v>
      </c>
      <c r="H53" s="1"/>
    </row>
    <row r="54" spans="2:8" x14ac:dyDescent="0.25">
      <c r="B54" s="87">
        <v>3335</v>
      </c>
      <c r="C54" s="80" t="s">
        <v>218</v>
      </c>
      <c r="D54" s="70"/>
      <c r="E54" s="69"/>
      <c r="F54" s="100"/>
      <c r="G54" s="106">
        <v>0</v>
      </c>
    </row>
    <row r="55" spans="2:8" x14ac:dyDescent="0.25">
      <c r="B55" s="87">
        <v>3350</v>
      </c>
      <c r="C55" s="81" t="s">
        <v>90</v>
      </c>
      <c r="D55" s="70"/>
      <c r="E55" s="69"/>
      <c r="F55" s="100"/>
      <c r="G55" s="106">
        <v>0</v>
      </c>
    </row>
    <row r="56" spans="2:8" x14ac:dyDescent="0.25">
      <c r="B56" s="87">
        <v>3360</v>
      </c>
      <c r="C56" s="81" t="s">
        <v>91</v>
      </c>
      <c r="D56" s="70"/>
      <c r="E56" s="69"/>
      <c r="F56" s="100"/>
      <c r="G56" s="106">
        <v>0</v>
      </c>
    </row>
    <row r="57" spans="2:8" x14ac:dyDescent="0.25">
      <c r="B57" s="87">
        <v>3370</v>
      </c>
      <c r="C57" s="81" t="s">
        <v>204</v>
      </c>
      <c r="D57" s="70"/>
      <c r="E57" s="69"/>
      <c r="F57" s="100"/>
      <c r="G57" s="106">
        <v>0</v>
      </c>
    </row>
    <row r="58" spans="2:8" x14ac:dyDescent="0.25">
      <c r="B58" s="87">
        <v>3375</v>
      </c>
      <c r="C58" s="80" t="s">
        <v>44</v>
      </c>
      <c r="D58" s="70"/>
      <c r="E58" s="69"/>
      <c r="F58" s="100"/>
      <c r="G58" s="106">
        <v>0</v>
      </c>
    </row>
    <row r="59" spans="2:8" x14ac:dyDescent="0.25">
      <c r="B59" s="87">
        <v>3390</v>
      </c>
      <c r="C59" s="81" t="s">
        <v>45</v>
      </c>
      <c r="D59" s="70"/>
      <c r="E59" s="69"/>
      <c r="F59" s="100"/>
      <c r="G59" s="106">
        <v>0</v>
      </c>
    </row>
    <row r="60" spans="2:8" x14ac:dyDescent="0.25">
      <c r="B60" s="86">
        <v>3410</v>
      </c>
      <c r="C60" s="79" t="s">
        <v>74</v>
      </c>
      <c r="D60" s="70"/>
      <c r="E60" s="69"/>
      <c r="F60" s="100"/>
      <c r="G60" s="106">
        <v>0</v>
      </c>
    </row>
    <row r="61" spans="2:8" x14ac:dyDescent="0.25">
      <c r="B61" s="86">
        <v>3420</v>
      </c>
      <c r="C61" s="79" t="s">
        <v>4</v>
      </c>
      <c r="D61" s="70"/>
      <c r="E61" s="69"/>
      <c r="F61" s="100"/>
      <c r="G61" s="106">
        <v>0</v>
      </c>
    </row>
    <row r="62" spans="2:8" x14ac:dyDescent="0.25">
      <c r="B62" s="86">
        <v>3430</v>
      </c>
      <c r="C62" s="79" t="s">
        <v>5</v>
      </c>
      <c r="D62" s="70"/>
      <c r="E62" s="69"/>
      <c r="F62" s="100"/>
      <c r="G62" s="106">
        <v>0</v>
      </c>
    </row>
    <row r="63" spans="2:8" x14ac:dyDescent="0.25">
      <c r="B63" s="86">
        <v>3440</v>
      </c>
      <c r="C63" s="79" t="s">
        <v>219</v>
      </c>
      <c r="D63" s="70"/>
      <c r="E63" s="69"/>
      <c r="F63" s="100"/>
      <c r="G63" s="106">
        <v>0</v>
      </c>
    </row>
    <row r="64" spans="2:8" x14ac:dyDescent="0.25">
      <c r="B64" s="86">
        <v>3450</v>
      </c>
      <c r="C64" s="79" t="s">
        <v>205</v>
      </c>
      <c r="D64" s="70"/>
      <c r="E64" s="69"/>
      <c r="F64" s="100"/>
      <c r="G64" s="106">
        <v>0</v>
      </c>
    </row>
    <row r="65" spans="2:7" x14ac:dyDescent="0.25">
      <c r="B65" s="86">
        <v>3490</v>
      </c>
      <c r="C65" s="79" t="s">
        <v>206</v>
      </c>
      <c r="D65" s="70"/>
      <c r="E65" s="69"/>
      <c r="F65" s="100"/>
      <c r="G65" s="106">
        <v>0</v>
      </c>
    </row>
    <row r="66" spans="2:7" x14ac:dyDescent="0.25">
      <c r="B66" s="87">
        <v>3495</v>
      </c>
      <c r="C66" s="80" t="s">
        <v>46</v>
      </c>
      <c r="D66" s="70"/>
      <c r="E66" s="70"/>
      <c r="F66" s="102"/>
      <c r="G66" s="106">
        <v>0</v>
      </c>
    </row>
    <row r="67" spans="2:7" x14ac:dyDescent="0.25">
      <c r="B67" s="87">
        <v>3500</v>
      </c>
      <c r="C67" s="81" t="s">
        <v>220</v>
      </c>
      <c r="D67" s="70"/>
      <c r="E67" s="70"/>
      <c r="F67" s="102"/>
      <c r="G67" s="106">
        <v>0</v>
      </c>
    </row>
    <row r="68" spans="2:7" x14ac:dyDescent="0.25">
      <c r="B68" s="87">
        <v>3510</v>
      </c>
      <c r="C68" s="81" t="s">
        <v>6</v>
      </c>
      <c r="D68" s="70"/>
      <c r="E68" s="69"/>
      <c r="F68" s="100"/>
      <c r="G68" s="106">
        <v>0</v>
      </c>
    </row>
    <row r="69" spans="2:7" x14ac:dyDescent="0.25">
      <c r="B69" s="87">
        <v>3520</v>
      </c>
      <c r="C69" s="81" t="s">
        <v>221</v>
      </c>
      <c r="D69" s="70"/>
      <c r="E69" s="69"/>
      <c r="F69" s="100"/>
      <c r="G69" s="106">
        <v>0</v>
      </c>
    </row>
    <row r="70" spans="2:7" x14ac:dyDescent="0.25">
      <c r="B70" s="87">
        <v>3530</v>
      </c>
      <c r="C70" s="81" t="s">
        <v>222</v>
      </c>
      <c r="D70" s="70"/>
      <c r="E70" s="69"/>
      <c r="F70" s="100"/>
      <c r="G70" s="106">
        <v>0</v>
      </c>
    </row>
    <row r="71" spans="2:7" x14ac:dyDescent="0.25">
      <c r="B71" s="87">
        <v>3535</v>
      </c>
      <c r="C71" s="80" t="s">
        <v>223</v>
      </c>
      <c r="D71" s="70"/>
      <c r="E71" s="69"/>
      <c r="F71" s="100"/>
      <c r="G71" s="106">
        <v>0</v>
      </c>
    </row>
    <row r="72" spans="2:7" x14ac:dyDescent="0.25">
      <c r="B72" s="86">
        <v>3550</v>
      </c>
      <c r="C72" s="79" t="s">
        <v>47</v>
      </c>
      <c r="D72" s="70"/>
      <c r="E72" s="69"/>
      <c r="F72" s="100"/>
      <c r="G72" s="106">
        <v>0</v>
      </c>
    </row>
    <row r="73" spans="2:7" x14ac:dyDescent="0.25">
      <c r="B73" s="88">
        <v>3570</v>
      </c>
      <c r="C73" s="82" t="s">
        <v>92</v>
      </c>
      <c r="D73" s="71"/>
      <c r="E73" s="72"/>
      <c r="F73" s="101"/>
      <c r="G73" s="106">
        <v>0</v>
      </c>
    </row>
    <row r="74" spans="2:7" x14ac:dyDescent="0.25">
      <c r="B74" s="87">
        <v>3574</v>
      </c>
      <c r="C74" s="80" t="s">
        <v>181</v>
      </c>
      <c r="D74" s="70"/>
      <c r="E74" s="69"/>
      <c r="F74" s="100"/>
      <c r="G74" s="106">
        <v>0</v>
      </c>
    </row>
    <row r="75" spans="2:7" ht="15.75" thickBot="1" x14ac:dyDescent="0.3">
      <c r="B75" s="87">
        <v>3575</v>
      </c>
      <c r="C75" s="80" t="s">
        <v>182</v>
      </c>
      <c r="D75" s="70"/>
      <c r="E75" s="69"/>
      <c r="F75" s="100"/>
      <c r="G75" s="106">
        <v>0</v>
      </c>
    </row>
    <row r="76" spans="2:7" ht="15.75" thickBot="1" x14ac:dyDescent="0.3">
      <c r="B76" s="98" t="s">
        <v>60</v>
      </c>
      <c r="C76" s="97"/>
      <c r="D76" s="94"/>
      <c r="E76" s="94"/>
      <c r="F76" s="95"/>
      <c r="G76" s="107">
        <f>SUM(G52:G75)</f>
        <v>0</v>
      </c>
    </row>
    <row r="77" spans="2:7" ht="15.75" thickBot="1" x14ac:dyDescent="0.3">
      <c r="B77" s="89"/>
      <c r="C77" s="60" t="s">
        <v>43</v>
      </c>
      <c r="D77" s="40"/>
      <c r="E77" s="10"/>
      <c r="F77" s="10"/>
      <c r="G77" s="185"/>
    </row>
    <row r="78" spans="2:7" ht="15.75" thickBot="1" x14ac:dyDescent="0.3">
      <c r="B78" s="98" t="s">
        <v>7</v>
      </c>
      <c r="C78" s="97"/>
      <c r="D78" s="94"/>
      <c r="E78" s="94"/>
      <c r="F78" s="95"/>
      <c r="G78" s="107"/>
    </row>
    <row r="79" spans="2:7" x14ac:dyDescent="0.25">
      <c r="B79" s="86">
        <v>3650</v>
      </c>
      <c r="C79" s="79" t="s">
        <v>8</v>
      </c>
      <c r="D79" s="70"/>
      <c r="E79" s="69"/>
      <c r="F79" s="100"/>
      <c r="G79" s="174">
        <v>0</v>
      </c>
    </row>
    <row r="80" spans="2:7" x14ac:dyDescent="0.25">
      <c r="B80" s="86">
        <v>3700</v>
      </c>
      <c r="C80" s="79" t="s">
        <v>207</v>
      </c>
      <c r="D80" s="70"/>
      <c r="E80" s="69"/>
      <c r="F80" s="100"/>
      <c r="G80" s="207">
        <v>0</v>
      </c>
    </row>
    <row r="81" spans="1:7" x14ac:dyDescent="0.25">
      <c r="B81" s="86">
        <v>3770</v>
      </c>
      <c r="C81" s="79" t="s">
        <v>224</v>
      </c>
      <c r="D81" s="70"/>
      <c r="E81" s="69"/>
      <c r="F81" s="100"/>
      <c r="G81" s="207">
        <v>0</v>
      </c>
    </row>
    <row r="82" spans="1:7" x14ac:dyDescent="0.25">
      <c r="B82" s="86">
        <v>3800</v>
      </c>
      <c r="C82" s="79" t="s">
        <v>9</v>
      </c>
      <c r="D82" s="70"/>
      <c r="E82" s="69"/>
      <c r="F82" s="100"/>
      <c r="G82" s="174">
        <v>0</v>
      </c>
    </row>
    <row r="83" spans="1:7" x14ac:dyDescent="0.25">
      <c r="B83" s="88">
        <v>3850</v>
      </c>
      <c r="C83" s="82" t="s">
        <v>7</v>
      </c>
      <c r="D83" s="71"/>
      <c r="E83" s="72"/>
      <c r="F83" s="101"/>
      <c r="G83" s="207">
        <v>0</v>
      </c>
    </row>
    <row r="84" spans="1:7" x14ac:dyDescent="0.25">
      <c r="A84" s="112"/>
      <c r="B84" s="87">
        <v>3851</v>
      </c>
      <c r="C84" s="80" t="s">
        <v>183</v>
      </c>
      <c r="D84" s="70"/>
      <c r="E84" s="69"/>
      <c r="F84" s="100"/>
      <c r="G84" s="106">
        <v>0</v>
      </c>
    </row>
    <row r="85" spans="1:7" x14ac:dyDescent="0.25">
      <c r="B85" s="87">
        <v>3852</v>
      </c>
      <c r="C85" s="80" t="s">
        <v>184</v>
      </c>
      <c r="D85" s="70"/>
      <c r="E85" s="69"/>
      <c r="F85" s="100"/>
      <c r="G85" s="106">
        <v>0</v>
      </c>
    </row>
    <row r="86" spans="1:7" ht="15.75" thickBot="1" x14ac:dyDescent="0.3">
      <c r="B86" s="87">
        <v>3853</v>
      </c>
      <c r="C86" s="80" t="s">
        <v>185</v>
      </c>
      <c r="D86" s="70"/>
      <c r="E86" s="69"/>
      <c r="F86" s="100"/>
      <c r="G86" s="106">
        <v>0</v>
      </c>
    </row>
    <row r="87" spans="1:7" ht="15.75" thickBot="1" x14ac:dyDescent="0.3">
      <c r="B87" s="98" t="s">
        <v>61</v>
      </c>
      <c r="C87" s="97"/>
      <c r="D87" s="94"/>
      <c r="E87" s="94"/>
      <c r="F87" s="95"/>
      <c r="G87" s="107">
        <f>SUM(G79:G86)</f>
        <v>0</v>
      </c>
    </row>
    <row r="88" spans="1:7" ht="15.75" thickBot="1" x14ac:dyDescent="0.3">
      <c r="B88" s="89"/>
      <c r="C88" s="60" t="s">
        <v>43</v>
      </c>
      <c r="D88" s="40"/>
      <c r="E88" s="10"/>
      <c r="F88" s="10"/>
      <c r="G88" s="105"/>
    </row>
    <row r="89" spans="1:7" ht="15.75" thickBot="1" x14ac:dyDescent="0.3">
      <c r="B89" s="98"/>
      <c r="C89" s="97" t="s">
        <v>10</v>
      </c>
      <c r="D89" s="94"/>
      <c r="E89" s="94"/>
      <c r="F89" s="95"/>
      <c r="G89" s="107">
        <f>G87+G76+G41+G49</f>
        <v>100297.3</v>
      </c>
    </row>
    <row r="90" spans="1:7" s="40" customFormat="1" ht="15.75" thickBot="1" x14ac:dyDescent="0.3">
      <c r="B90" s="316"/>
      <c r="C90" s="317"/>
      <c r="D90" s="317"/>
      <c r="E90" s="317"/>
      <c r="F90" s="318"/>
      <c r="G90" s="319"/>
    </row>
    <row r="91" spans="1:7" ht="18.75" x14ac:dyDescent="0.3">
      <c r="B91" s="309"/>
      <c r="C91" s="310" t="s">
        <v>11</v>
      </c>
      <c r="D91" s="72"/>
      <c r="E91" s="101"/>
      <c r="F91" s="101"/>
      <c r="G91" s="311"/>
    </row>
    <row r="92" spans="1:7" x14ac:dyDescent="0.25">
      <c r="B92" s="312"/>
      <c r="C92" s="283"/>
      <c r="D92" s="284"/>
      <c r="E92" s="284"/>
      <c r="F92" s="284"/>
      <c r="G92" s="313"/>
    </row>
    <row r="93" spans="1:7" x14ac:dyDescent="0.25">
      <c r="B93" s="357" t="s">
        <v>62</v>
      </c>
      <c r="C93" s="290"/>
      <c r="D93" s="290"/>
      <c r="E93" s="290"/>
      <c r="F93" s="290"/>
      <c r="G93" s="358"/>
    </row>
    <row r="94" spans="1:7" x14ac:dyDescent="0.25">
      <c r="B94" s="87">
        <v>4110</v>
      </c>
      <c r="C94" s="80" t="s">
        <v>225</v>
      </c>
      <c r="D94" s="70"/>
      <c r="E94" s="69"/>
      <c r="F94" s="100"/>
      <c r="G94" s="106">
        <v>0</v>
      </c>
    </row>
    <row r="95" spans="1:7" x14ac:dyDescent="0.25">
      <c r="B95" s="87">
        <v>4111</v>
      </c>
      <c r="C95" s="80" t="s">
        <v>226</v>
      </c>
      <c r="D95" s="70"/>
      <c r="E95" s="69"/>
      <c r="F95" s="100"/>
      <c r="G95" s="106">
        <v>0</v>
      </c>
    </row>
    <row r="96" spans="1:7" x14ac:dyDescent="0.25">
      <c r="B96" s="87">
        <v>4112</v>
      </c>
      <c r="C96" s="80" t="s">
        <v>308</v>
      </c>
      <c r="D96" s="70"/>
      <c r="E96" s="69"/>
      <c r="F96" s="100"/>
      <c r="G96" s="106"/>
    </row>
    <row r="97" spans="2:7" x14ac:dyDescent="0.25">
      <c r="B97" s="87">
        <v>4150</v>
      </c>
      <c r="C97" s="80" t="s">
        <v>227</v>
      </c>
      <c r="D97" s="70"/>
      <c r="E97" s="69"/>
      <c r="F97" s="100"/>
      <c r="G97" s="106">
        <f>G24</f>
        <v>5130</v>
      </c>
    </row>
    <row r="98" spans="2:7" x14ac:dyDescent="0.25">
      <c r="B98" s="87">
        <v>4155</v>
      </c>
      <c r="C98" s="80" t="s">
        <v>75</v>
      </c>
      <c r="D98" s="70"/>
      <c r="E98" s="69"/>
      <c r="F98" s="100"/>
      <c r="G98" s="106">
        <v>0</v>
      </c>
    </row>
    <row r="99" spans="2:7" x14ac:dyDescent="0.25">
      <c r="B99" s="87">
        <v>4170</v>
      </c>
      <c r="C99" s="80" t="s">
        <v>93</v>
      </c>
      <c r="D99" s="70"/>
      <c r="E99" s="69"/>
      <c r="F99" s="100"/>
      <c r="G99" s="106">
        <v>0</v>
      </c>
    </row>
    <row r="100" spans="2:7" x14ac:dyDescent="0.25">
      <c r="B100" s="87">
        <v>4180</v>
      </c>
      <c r="C100" s="80" t="s">
        <v>309</v>
      </c>
      <c r="D100" s="70"/>
      <c r="E100" s="69"/>
      <c r="F100" s="100"/>
      <c r="G100" s="106"/>
    </row>
    <row r="101" spans="2:7" x14ac:dyDescent="0.25">
      <c r="B101" s="87">
        <v>4190</v>
      </c>
      <c r="C101" s="80" t="s">
        <v>196</v>
      </c>
      <c r="D101" s="70"/>
      <c r="E101" s="69"/>
      <c r="F101" s="100"/>
      <c r="G101" s="106">
        <v>0</v>
      </c>
    </row>
    <row r="102" spans="2:7" x14ac:dyDescent="0.25">
      <c r="B102" s="87">
        <v>4194</v>
      </c>
      <c r="C102" s="80" t="s">
        <v>104</v>
      </c>
      <c r="D102" s="70"/>
      <c r="E102" s="69"/>
      <c r="F102" s="100"/>
      <c r="G102" s="106"/>
    </row>
    <row r="103" spans="2:7" x14ac:dyDescent="0.25">
      <c r="B103" s="87">
        <v>4196</v>
      </c>
      <c r="C103" s="80" t="s">
        <v>228</v>
      </c>
      <c r="D103" s="70"/>
      <c r="E103" s="69"/>
      <c r="F103" s="100"/>
      <c r="G103" s="106">
        <f>G40</f>
        <v>0</v>
      </c>
    </row>
    <row r="104" spans="2:7" ht="15.75" thickBot="1" x14ac:dyDescent="0.3">
      <c r="B104" s="87">
        <v>4197</v>
      </c>
      <c r="C104" s="80" t="s">
        <v>310</v>
      </c>
      <c r="D104" s="70"/>
      <c r="E104" s="69"/>
      <c r="F104" s="100"/>
      <c r="G104" s="106">
        <f>G38</f>
        <v>0</v>
      </c>
    </row>
    <row r="105" spans="2:7" ht="15.75" thickBot="1" x14ac:dyDescent="0.3">
      <c r="B105" s="430" t="s">
        <v>72</v>
      </c>
      <c r="C105" s="431"/>
      <c r="D105" s="431"/>
      <c r="E105" s="431"/>
      <c r="F105" s="432"/>
      <c r="G105" s="433">
        <f>SUM(G94:G104)</f>
        <v>5130</v>
      </c>
    </row>
    <row r="106" spans="2:7" ht="15.75" thickBot="1" x14ac:dyDescent="0.3">
      <c r="B106" s="89"/>
      <c r="C106" s="60" t="s">
        <v>43</v>
      </c>
      <c r="D106" s="40"/>
      <c r="E106" s="10"/>
      <c r="F106" s="10"/>
      <c r="G106" s="105"/>
    </row>
    <row r="107" spans="2:7" ht="15.75" thickBot="1" x14ac:dyDescent="0.3">
      <c r="B107" s="120" t="s">
        <v>63</v>
      </c>
      <c r="C107" s="121"/>
      <c r="D107" s="121"/>
      <c r="E107" s="121"/>
      <c r="F107" s="121"/>
      <c r="G107" s="186"/>
    </row>
    <row r="108" spans="2:7" x14ac:dyDescent="0.25">
      <c r="B108" s="87">
        <v>4310</v>
      </c>
      <c r="C108" s="80" t="s">
        <v>229</v>
      </c>
      <c r="D108" s="70"/>
      <c r="E108" s="69"/>
      <c r="F108" s="100"/>
      <c r="G108" s="106">
        <v>0</v>
      </c>
    </row>
    <row r="109" spans="2:7" x14ac:dyDescent="0.25">
      <c r="B109" s="87">
        <v>4330</v>
      </c>
      <c r="C109" s="80" t="s">
        <v>208</v>
      </c>
      <c r="D109" s="70"/>
      <c r="E109" s="69"/>
      <c r="F109" s="100"/>
      <c r="G109" s="106">
        <v>0</v>
      </c>
    </row>
    <row r="110" spans="2:7" x14ac:dyDescent="0.25">
      <c r="B110" s="87">
        <v>4350</v>
      </c>
      <c r="C110" s="80" t="s">
        <v>230</v>
      </c>
      <c r="D110" s="70"/>
      <c r="E110" s="69"/>
      <c r="F110" s="100"/>
      <c r="G110" s="106">
        <v>0</v>
      </c>
    </row>
    <row r="111" spans="2:7" x14ac:dyDescent="0.25">
      <c r="B111" s="87">
        <v>4370</v>
      </c>
      <c r="C111" s="80" t="s">
        <v>231</v>
      </c>
      <c r="D111" s="70"/>
      <c r="E111" s="69"/>
      <c r="F111" s="100"/>
      <c r="G111" s="106">
        <v>0</v>
      </c>
    </row>
    <row r="112" spans="2:7" x14ac:dyDescent="0.25">
      <c r="B112" s="87">
        <v>4390</v>
      </c>
      <c r="C112" s="80" t="s">
        <v>232</v>
      </c>
      <c r="D112" s="70"/>
      <c r="E112" s="69"/>
      <c r="F112" s="100"/>
      <c r="G112" s="106">
        <v>0</v>
      </c>
    </row>
    <row r="113" spans="1:7" x14ac:dyDescent="0.25">
      <c r="B113" s="87">
        <v>4410</v>
      </c>
      <c r="C113" s="80" t="s">
        <v>186</v>
      </c>
      <c r="D113" s="70"/>
      <c r="E113" s="69"/>
      <c r="F113" s="100"/>
      <c r="G113" s="106">
        <v>0</v>
      </c>
    </row>
    <row r="114" spans="1:7" x14ac:dyDescent="0.25">
      <c r="B114" s="87">
        <v>4430</v>
      </c>
      <c r="C114" s="80" t="s">
        <v>234</v>
      </c>
      <c r="D114" s="70"/>
      <c r="E114" s="69"/>
      <c r="F114" s="100"/>
      <c r="G114" s="106">
        <v>0</v>
      </c>
    </row>
    <row r="115" spans="1:7" x14ac:dyDescent="0.25">
      <c r="B115" s="87">
        <v>4450</v>
      </c>
      <c r="C115" s="80" t="s">
        <v>235</v>
      </c>
      <c r="D115" s="70"/>
      <c r="E115" s="69"/>
      <c r="F115" s="100"/>
      <c r="G115" s="106">
        <v>0</v>
      </c>
    </row>
    <row r="116" spans="1:7" x14ac:dyDescent="0.25">
      <c r="A116" s="112"/>
      <c r="B116" s="87">
        <v>4470</v>
      </c>
      <c r="C116" s="80" t="s">
        <v>233</v>
      </c>
      <c r="D116" s="70"/>
      <c r="E116" s="69"/>
      <c r="F116" s="100"/>
      <c r="G116" s="106">
        <v>0</v>
      </c>
    </row>
    <row r="117" spans="1:7" x14ac:dyDescent="0.25">
      <c r="B117" s="87">
        <v>4490</v>
      </c>
      <c r="C117" s="80" t="s">
        <v>236</v>
      </c>
      <c r="D117" s="70"/>
      <c r="E117" s="69"/>
      <c r="F117" s="100"/>
      <c r="G117" s="106">
        <v>0</v>
      </c>
    </row>
    <row r="118" spans="1:7" x14ac:dyDescent="0.25">
      <c r="A118" s="112"/>
      <c r="B118" s="87">
        <v>4550</v>
      </c>
      <c r="C118" s="80" t="s">
        <v>237</v>
      </c>
      <c r="D118" s="70"/>
      <c r="E118" s="69"/>
      <c r="F118" s="100"/>
      <c r="G118" s="106">
        <v>0</v>
      </c>
    </row>
    <row r="119" spans="1:7" s="40" customFormat="1" x14ac:dyDescent="0.25">
      <c r="A119" s="167"/>
      <c r="B119" s="87">
        <v>4570</v>
      </c>
      <c r="C119" s="80" t="s">
        <v>238</v>
      </c>
      <c r="D119" s="70"/>
      <c r="E119" s="69"/>
      <c r="F119" s="100"/>
      <c r="G119" s="106">
        <v>0</v>
      </c>
    </row>
    <row r="120" spans="1:7" ht="12.6" customHeight="1" x14ac:dyDescent="0.25">
      <c r="B120" s="87">
        <v>4590</v>
      </c>
      <c r="C120" s="80" t="s">
        <v>240</v>
      </c>
      <c r="D120" s="70"/>
      <c r="E120" s="69"/>
      <c r="F120" s="100"/>
      <c r="G120" s="106">
        <v>0</v>
      </c>
    </row>
    <row r="121" spans="1:7" x14ac:dyDescent="0.25">
      <c r="B121" s="87">
        <v>4610</v>
      </c>
      <c r="C121" s="80" t="s">
        <v>239</v>
      </c>
      <c r="D121" s="70"/>
      <c r="E121" s="69"/>
      <c r="F121" s="100"/>
      <c r="G121" s="106">
        <v>0</v>
      </c>
    </row>
    <row r="122" spans="1:7" s="40" customFormat="1" x14ac:dyDescent="0.25">
      <c r="B122" s="87">
        <v>4620</v>
      </c>
      <c r="C122" s="80" t="s">
        <v>241</v>
      </c>
      <c r="D122" s="70"/>
      <c r="E122" s="69"/>
      <c r="F122" s="100"/>
      <c r="G122" s="106">
        <v>0</v>
      </c>
    </row>
    <row r="123" spans="1:7" s="40" customFormat="1" x14ac:dyDescent="0.25">
      <c r="B123" s="87">
        <v>4630</v>
      </c>
      <c r="C123" s="80" t="s">
        <v>242</v>
      </c>
      <c r="D123" s="70"/>
      <c r="E123" s="69"/>
      <c r="F123" s="100"/>
      <c r="G123" s="106">
        <v>0</v>
      </c>
    </row>
    <row r="124" spans="1:7" s="40" customFormat="1" x14ac:dyDescent="0.25">
      <c r="B124" s="87">
        <v>4640</v>
      </c>
      <c r="C124" s="80" t="s">
        <v>243</v>
      </c>
      <c r="D124" s="70"/>
      <c r="E124" s="69"/>
      <c r="F124" s="100"/>
      <c r="G124" s="106">
        <v>0</v>
      </c>
    </row>
    <row r="125" spans="1:7" x14ac:dyDescent="0.25">
      <c r="B125" s="87">
        <v>4650</v>
      </c>
      <c r="C125" s="80" t="s">
        <v>244</v>
      </c>
      <c r="D125" s="70"/>
      <c r="E125" s="69"/>
      <c r="F125" s="100"/>
      <c r="G125" s="106">
        <v>0</v>
      </c>
    </row>
    <row r="126" spans="1:7" s="40" customFormat="1" x14ac:dyDescent="0.25">
      <c r="B126" s="87">
        <v>4670</v>
      </c>
      <c r="C126" s="80" t="s">
        <v>245</v>
      </c>
      <c r="D126" s="70"/>
      <c r="E126" s="69"/>
      <c r="F126" s="100"/>
      <c r="G126" s="106">
        <v>0</v>
      </c>
    </row>
    <row r="127" spans="1:7" s="40" customFormat="1" x14ac:dyDescent="0.25">
      <c r="B127" s="87">
        <v>4671</v>
      </c>
      <c r="C127" s="80" t="s">
        <v>247</v>
      </c>
      <c r="D127" s="70"/>
      <c r="E127" s="69"/>
      <c r="F127" s="100"/>
      <c r="G127" s="106">
        <v>0</v>
      </c>
    </row>
    <row r="128" spans="1:7" x14ac:dyDescent="0.25">
      <c r="B128" s="87">
        <v>4690</v>
      </c>
      <c r="C128" s="80" t="s">
        <v>246</v>
      </c>
      <c r="D128" s="70"/>
      <c r="E128" s="69"/>
      <c r="F128" s="100"/>
      <c r="G128" s="106">
        <v>0</v>
      </c>
    </row>
    <row r="129" spans="1:7" x14ac:dyDescent="0.25">
      <c r="B129" s="87">
        <v>4710</v>
      </c>
      <c r="C129" s="80" t="s">
        <v>248</v>
      </c>
      <c r="D129" s="70"/>
      <c r="E129" s="69"/>
      <c r="F129" s="100"/>
      <c r="G129" s="106">
        <v>0</v>
      </c>
    </row>
    <row r="130" spans="1:7" x14ac:dyDescent="0.25">
      <c r="B130" s="87">
        <v>4720</v>
      </c>
      <c r="C130" s="80" t="s">
        <v>249</v>
      </c>
      <c r="D130" s="70"/>
      <c r="E130" s="69"/>
      <c r="F130" s="100"/>
      <c r="G130" s="106">
        <v>0</v>
      </c>
    </row>
    <row r="131" spans="1:7" s="40" customFormat="1" x14ac:dyDescent="0.25">
      <c r="B131" s="87">
        <v>4730</v>
      </c>
      <c r="C131" s="80" t="s">
        <v>197</v>
      </c>
      <c r="D131" s="70"/>
      <c r="E131" s="69"/>
      <c r="F131" s="100"/>
      <c r="G131" s="106">
        <f>G17</f>
        <v>2400</v>
      </c>
    </row>
    <row r="132" spans="1:7" x14ac:dyDescent="0.25">
      <c r="B132" s="87">
        <v>4740</v>
      </c>
      <c r="C132" s="80" t="s">
        <v>187</v>
      </c>
      <c r="D132" s="70"/>
      <c r="E132" s="69"/>
      <c r="F132" s="100"/>
      <c r="G132" s="106">
        <v>0</v>
      </c>
    </row>
    <row r="133" spans="1:7" x14ac:dyDescent="0.25">
      <c r="B133" s="87">
        <v>4741</v>
      </c>
      <c r="C133" s="80" t="s">
        <v>311</v>
      </c>
      <c r="D133" s="70"/>
      <c r="E133" s="69"/>
      <c r="F133" s="100"/>
      <c r="G133" s="106"/>
    </row>
    <row r="134" spans="1:7" x14ac:dyDescent="0.25">
      <c r="B134" s="87">
        <v>4750</v>
      </c>
      <c r="C134" s="80" t="s">
        <v>250</v>
      </c>
      <c r="D134" s="70"/>
      <c r="E134" s="69"/>
      <c r="F134" s="100"/>
      <c r="G134" s="106">
        <v>0</v>
      </c>
    </row>
    <row r="135" spans="1:7" x14ac:dyDescent="0.25">
      <c r="B135" s="87">
        <v>4760</v>
      </c>
      <c r="C135" s="80" t="s">
        <v>251</v>
      </c>
      <c r="D135" s="70"/>
      <c r="E135" s="69"/>
      <c r="F135" s="100"/>
      <c r="G135" s="106">
        <v>0</v>
      </c>
    </row>
    <row r="136" spans="1:7" x14ac:dyDescent="0.25">
      <c r="B136" s="87">
        <v>4770</v>
      </c>
      <c r="C136" s="80" t="s">
        <v>252</v>
      </c>
      <c r="D136" s="70"/>
      <c r="E136" s="69"/>
      <c r="F136" s="100"/>
      <c r="G136" s="106">
        <v>0</v>
      </c>
    </row>
    <row r="137" spans="1:7" x14ac:dyDescent="0.25">
      <c r="B137" s="87">
        <v>4780</v>
      </c>
      <c r="C137" s="80" t="s">
        <v>253</v>
      </c>
      <c r="D137" s="70"/>
      <c r="E137" s="69"/>
      <c r="F137" s="100"/>
      <c r="G137" s="106">
        <v>0</v>
      </c>
    </row>
    <row r="138" spans="1:7" s="40" customFormat="1" x14ac:dyDescent="0.25">
      <c r="B138" s="87">
        <v>4810</v>
      </c>
      <c r="C138" s="80" t="s">
        <v>254</v>
      </c>
      <c r="D138" s="70"/>
      <c r="E138" s="69"/>
      <c r="F138" s="100"/>
      <c r="G138" s="106">
        <v>0</v>
      </c>
    </row>
    <row r="139" spans="1:7" x14ac:dyDescent="0.25">
      <c r="B139" s="87">
        <v>4815</v>
      </c>
      <c r="C139" s="80" t="s">
        <v>256</v>
      </c>
      <c r="D139" s="70"/>
      <c r="E139" s="69"/>
      <c r="F139" s="100"/>
      <c r="G139" s="106">
        <v>0</v>
      </c>
    </row>
    <row r="140" spans="1:7" s="40" customFormat="1" x14ac:dyDescent="0.25">
      <c r="B140" s="87">
        <v>4850</v>
      </c>
      <c r="C140" s="80" t="s">
        <v>255</v>
      </c>
      <c r="D140" s="70"/>
      <c r="E140" s="69"/>
      <c r="F140" s="100"/>
      <c r="G140" s="106">
        <v>0</v>
      </c>
    </row>
    <row r="141" spans="1:7" x14ac:dyDescent="0.25">
      <c r="B141" s="87">
        <v>4910</v>
      </c>
      <c r="C141" s="80" t="s">
        <v>198</v>
      </c>
      <c r="D141" s="70"/>
      <c r="E141" s="69"/>
      <c r="F141" s="100"/>
      <c r="G141" s="106">
        <v>0</v>
      </c>
    </row>
    <row r="142" spans="1:7" x14ac:dyDescent="0.25">
      <c r="B142" s="87">
        <v>4911</v>
      </c>
      <c r="C142" s="80" t="s">
        <v>209</v>
      </c>
      <c r="D142" s="70"/>
      <c r="E142" s="69"/>
      <c r="F142" s="100"/>
      <c r="G142" s="106">
        <v>0</v>
      </c>
    </row>
    <row r="143" spans="1:7" x14ac:dyDescent="0.25">
      <c r="A143" s="112"/>
      <c r="B143" s="87">
        <v>4912</v>
      </c>
      <c r="C143" s="80" t="s">
        <v>199</v>
      </c>
      <c r="D143" s="70"/>
      <c r="E143" s="69"/>
      <c r="F143" s="100"/>
      <c r="G143" s="106">
        <v>0</v>
      </c>
    </row>
    <row r="144" spans="1:7" x14ac:dyDescent="0.25">
      <c r="B144" s="87">
        <v>4913</v>
      </c>
      <c r="C144" s="80" t="s">
        <v>312</v>
      </c>
      <c r="D144" s="70"/>
      <c r="E144" s="69"/>
      <c r="F144" s="100"/>
      <c r="G144" s="106">
        <v>0</v>
      </c>
    </row>
    <row r="145" spans="2:9" x14ac:dyDescent="0.25">
      <c r="B145" s="87">
        <v>4914</v>
      </c>
      <c r="C145" s="80" t="s">
        <v>210</v>
      </c>
      <c r="D145" s="70"/>
      <c r="E145" s="69"/>
      <c r="F145" s="100"/>
      <c r="G145" s="106"/>
    </row>
    <row r="146" spans="2:9" x14ac:dyDescent="0.25">
      <c r="B146" s="87">
        <v>4916</v>
      </c>
      <c r="C146" s="80" t="s">
        <v>257</v>
      </c>
      <c r="D146" s="70"/>
      <c r="E146" s="69"/>
      <c r="F146" s="100"/>
      <c r="G146" s="106">
        <v>0</v>
      </c>
    </row>
    <row r="147" spans="2:9" x14ac:dyDescent="0.25">
      <c r="B147" s="87">
        <v>4918</v>
      </c>
      <c r="C147" s="80" t="s">
        <v>188</v>
      </c>
      <c r="D147" s="70"/>
      <c r="E147" s="69"/>
      <c r="F147" s="100"/>
      <c r="G147" s="106">
        <v>0</v>
      </c>
    </row>
    <row r="148" spans="2:9" x14ac:dyDescent="0.25">
      <c r="B148" s="87">
        <v>4922</v>
      </c>
      <c r="C148" s="80" t="s">
        <v>285</v>
      </c>
      <c r="D148" s="70"/>
      <c r="E148" s="69"/>
      <c r="F148" s="100"/>
      <c r="G148" s="106">
        <v>0</v>
      </c>
    </row>
    <row r="149" spans="2:9" x14ac:dyDescent="0.25">
      <c r="B149" s="87">
        <v>4923</v>
      </c>
      <c r="C149" s="80" t="s">
        <v>189</v>
      </c>
      <c r="D149" s="70"/>
      <c r="E149" s="69"/>
      <c r="F149" s="100"/>
      <c r="G149" s="106">
        <v>0</v>
      </c>
    </row>
    <row r="150" spans="2:9" x14ac:dyDescent="0.25">
      <c r="B150" s="87">
        <v>4924</v>
      </c>
      <c r="C150" s="80" t="s">
        <v>190</v>
      </c>
      <c r="D150" s="70"/>
      <c r="E150" s="69"/>
      <c r="F150" s="100"/>
      <c r="G150" s="106">
        <v>0</v>
      </c>
    </row>
    <row r="151" spans="2:9" x14ac:dyDescent="0.25">
      <c r="B151" s="87">
        <v>4925</v>
      </c>
      <c r="C151" s="80" t="s">
        <v>286</v>
      </c>
      <c r="D151" s="70"/>
      <c r="E151" s="69"/>
      <c r="F151" s="100"/>
      <c r="G151" s="106">
        <v>0</v>
      </c>
    </row>
    <row r="152" spans="2:9" ht="15.75" thickBot="1" x14ac:dyDescent="0.3">
      <c r="B152" s="91">
        <v>4926</v>
      </c>
      <c r="C152" s="84" t="s">
        <v>211</v>
      </c>
      <c r="D152" s="71"/>
      <c r="E152" s="72"/>
      <c r="F152" s="101"/>
      <c r="G152" s="361"/>
    </row>
    <row r="153" spans="2:9" ht="15.75" thickBot="1" x14ac:dyDescent="0.3">
      <c r="B153" s="430" t="s">
        <v>71</v>
      </c>
      <c r="C153" s="431"/>
      <c r="D153" s="431"/>
      <c r="E153" s="431"/>
      <c r="F153" s="432"/>
      <c r="G153" s="433">
        <f>SUM(G108:G152)</f>
        <v>2400</v>
      </c>
    </row>
    <row r="154" spans="2:9" x14ac:dyDescent="0.25">
      <c r="B154" s="429"/>
      <c r="C154" s="429"/>
      <c r="D154" s="429"/>
      <c r="E154" s="429"/>
      <c r="F154" s="429"/>
      <c r="G154" s="362"/>
      <c r="H154" s="1"/>
    </row>
    <row r="155" spans="2:9" ht="15.75" thickBot="1" x14ac:dyDescent="0.3">
      <c r="B155" s="288" t="s">
        <v>64</v>
      </c>
      <c r="C155" s="289"/>
      <c r="D155" s="289"/>
      <c r="E155" s="289"/>
      <c r="F155" s="289"/>
      <c r="G155" s="305"/>
    </row>
    <row r="156" spans="2:9" s="40" customFormat="1" x14ac:dyDescent="0.25">
      <c r="B156" s="87">
        <v>5010</v>
      </c>
      <c r="C156" s="80" t="s">
        <v>258</v>
      </c>
      <c r="D156" s="70"/>
      <c r="E156" s="69"/>
      <c r="F156" s="100"/>
      <c r="G156" s="106">
        <v>0</v>
      </c>
    </row>
    <row r="157" spans="2:9" x14ac:dyDescent="0.25">
      <c r="B157" s="87">
        <v>5011</v>
      </c>
      <c r="C157" s="80" t="s">
        <v>313</v>
      </c>
      <c r="D157" s="70"/>
      <c r="E157" s="69"/>
      <c r="F157" s="100"/>
      <c r="G157" s="106">
        <f>G35</f>
        <v>0</v>
      </c>
      <c r="H157" s="1"/>
      <c r="I157" s="1"/>
    </row>
    <row r="158" spans="2:9" x14ac:dyDescent="0.25">
      <c r="B158" s="87">
        <v>5020</v>
      </c>
      <c r="C158" s="80" t="s">
        <v>259</v>
      </c>
      <c r="D158" s="70"/>
      <c r="E158" s="69"/>
      <c r="F158" s="100"/>
      <c r="G158" s="106">
        <v>0</v>
      </c>
    </row>
    <row r="159" spans="2:9" s="40" customFormat="1" x14ac:dyDescent="0.25">
      <c r="B159" s="87">
        <v>5030</v>
      </c>
      <c r="C159" s="80" t="s">
        <v>367</v>
      </c>
      <c r="D159" s="70"/>
      <c r="E159" s="69"/>
      <c r="F159" s="100"/>
      <c r="G159" s="106">
        <v>0</v>
      </c>
    </row>
    <row r="160" spans="2:9" x14ac:dyDescent="0.25">
      <c r="B160" s="87">
        <v>5110</v>
      </c>
      <c r="C160" s="80" t="s">
        <v>12</v>
      </c>
      <c r="D160" s="70"/>
      <c r="E160" s="69"/>
      <c r="F160" s="100"/>
      <c r="G160" s="106">
        <v>0</v>
      </c>
    </row>
    <row r="161" spans="1:7" x14ac:dyDescent="0.25">
      <c r="B161" s="87">
        <v>5111</v>
      </c>
      <c r="C161" s="80" t="s">
        <v>314</v>
      </c>
      <c r="D161" s="70"/>
      <c r="E161" s="69"/>
      <c r="F161" s="100"/>
      <c r="G161" s="106">
        <f>G37</f>
        <v>0</v>
      </c>
    </row>
    <row r="162" spans="1:7" x14ac:dyDescent="0.25">
      <c r="B162" s="87">
        <v>5112</v>
      </c>
      <c r="C162" s="80" t="s">
        <v>369</v>
      </c>
      <c r="D162" s="70"/>
      <c r="E162" s="69"/>
      <c r="F162" s="100"/>
      <c r="G162" s="106">
        <v>0</v>
      </c>
    </row>
    <row r="163" spans="1:7" x14ac:dyDescent="0.25">
      <c r="B163" s="87">
        <v>5150</v>
      </c>
      <c r="C163" s="80" t="s">
        <v>13</v>
      </c>
      <c r="D163" s="70"/>
      <c r="E163" s="69"/>
      <c r="F163" s="100"/>
      <c r="G163" s="106">
        <v>0</v>
      </c>
    </row>
    <row r="164" spans="1:7" x14ac:dyDescent="0.25">
      <c r="B164" s="87">
        <v>5170</v>
      </c>
      <c r="C164" s="80" t="s">
        <v>14</v>
      </c>
      <c r="D164" s="70"/>
      <c r="E164" s="69"/>
      <c r="F164" s="100"/>
      <c r="G164" s="106">
        <v>0</v>
      </c>
    </row>
    <row r="165" spans="1:7" x14ac:dyDescent="0.25">
      <c r="B165" s="87">
        <v>5310</v>
      </c>
      <c r="C165" s="80" t="s">
        <v>15</v>
      </c>
      <c r="D165" s="70"/>
      <c r="E165" s="69"/>
      <c r="F165" s="100"/>
      <c r="G165" s="106">
        <v>0</v>
      </c>
    </row>
    <row r="166" spans="1:7" x14ac:dyDescent="0.25">
      <c r="B166" s="87">
        <v>5315</v>
      </c>
      <c r="C166" s="80" t="s">
        <v>212</v>
      </c>
      <c r="D166" s="70"/>
      <c r="E166" s="69"/>
      <c r="F166" s="100"/>
      <c r="G166" s="106">
        <v>0</v>
      </c>
    </row>
    <row r="167" spans="1:7" x14ac:dyDescent="0.25">
      <c r="B167" s="87">
        <v>5316</v>
      </c>
      <c r="C167" s="80" t="s">
        <v>315</v>
      </c>
      <c r="D167" s="70"/>
      <c r="E167" s="69"/>
      <c r="F167" s="100"/>
      <c r="G167" s="106">
        <f>G30</f>
        <v>10000</v>
      </c>
    </row>
    <row r="168" spans="1:7" x14ac:dyDescent="0.25">
      <c r="A168" s="112"/>
      <c r="B168" s="87">
        <v>5350</v>
      </c>
      <c r="C168" s="80" t="s">
        <v>16</v>
      </c>
      <c r="D168" s="70"/>
      <c r="E168" s="69"/>
      <c r="F168" s="100"/>
      <c r="G168" s="106">
        <v>0</v>
      </c>
    </row>
    <row r="169" spans="1:7" x14ac:dyDescent="0.25">
      <c r="B169" s="87">
        <v>5400</v>
      </c>
      <c r="C169" s="80" t="s">
        <v>260</v>
      </c>
      <c r="D169" s="70"/>
      <c r="E169" s="69"/>
      <c r="F169" s="100"/>
      <c r="G169" s="106">
        <v>0</v>
      </c>
    </row>
    <row r="170" spans="1:7" x14ac:dyDescent="0.25">
      <c r="B170" s="87">
        <v>5450</v>
      </c>
      <c r="C170" s="80" t="s">
        <v>261</v>
      </c>
      <c r="D170" s="70"/>
      <c r="E170" s="69"/>
      <c r="F170" s="100"/>
      <c r="G170" s="106">
        <v>0</v>
      </c>
    </row>
    <row r="171" spans="1:7" x14ac:dyDescent="0.25">
      <c r="B171" s="87">
        <v>5510</v>
      </c>
      <c r="C171" s="80" t="s">
        <v>262</v>
      </c>
      <c r="D171" s="70"/>
      <c r="E171" s="69"/>
      <c r="F171" s="100"/>
      <c r="G171" s="106">
        <v>0</v>
      </c>
    </row>
    <row r="172" spans="1:7" x14ac:dyDescent="0.25">
      <c r="B172" s="87">
        <v>5550</v>
      </c>
      <c r="C172" s="80" t="s">
        <v>263</v>
      </c>
      <c r="D172" s="70"/>
      <c r="E172" s="69"/>
      <c r="F172" s="100"/>
      <c r="G172" s="106">
        <v>0</v>
      </c>
    </row>
    <row r="173" spans="1:7" s="40" customFormat="1" x14ac:dyDescent="0.25">
      <c r="B173" s="87">
        <v>5551</v>
      </c>
      <c r="C173" s="80" t="s">
        <v>316</v>
      </c>
      <c r="D173" s="70"/>
      <c r="E173" s="69"/>
      <c r="F173" s="100"/>
      <c r="G173" s="106"/>
    </row>
    <row r="174" spans="1:7" x14ac:dyDescent="0.25">
      <c r="B174" s="87">
        <v>5552</v>
      </c>
      <c r="C174" s="80" t="s">
        <v>317</v>
      </c>
      <c r="D174" s="70"/>
      <c r="E174" s="69"/>
      <c r="F174" s="100"/>
      <c r="G174" s="106">
        <v>0</v>
      </c>
    </row>
    <row r="175" spans="1:7" x14ac:dyDescent="0.25">
      <c r="B175" s="87">
        <v>5610</v>
      </c>
      <c r="C175" s="80" t="s">
        <v>265</v>
      </c>
      <c r="D175" s="70"/>
      <c r="E175" s="69"/>
      <c r="F175" s="100"/>
      <c r="G175" s="106">
        <v>0</v>
      </c>
    </row>
    <row r="176" spans="1:7" x14ac:dyDescent="0.25">
      <c r="B176" s="87">
        <v>5700</v>
      </c>
      <c r="C176" s="80" t="s">
        <v>266</v>
      </c>
      <c r="D176" s="70"/>
      <c r="E176" s="69"/>
      <c r="F176" s="100"/>
      <c r="G176" s="106">
        <v>0</v>
      </c>
    </row>
    <row r="177" spans="2:7" x14ac:dyDescent="0.25">
      <c r="B177" s="87">
        <v>5710</v>
      </c>
      <c r="C177" s="80" t="s">
        <v>267</v>
      </c>
      <c r="D177" s="70"/>
      <c r="E177" s="69"/>
      <c r="F177" s="100"/>
      <c r="G177" s="106">
        <v>0</v>
      </c>
    </row>
    <row r="178" spans="2:7" x14ac:dyDescent="0.25">
      <c r="B178" s="87">
        <v>5800</v>
      </c>
      <c r="C178" s="80" t="s">
        <v>268</v>
      </c>
      <c r="D178" s="70"/>
      <c r="E178" s="69"/>
      <c r="F178" s="100"/>
      <c r="G178" s="106">
        <v>0</v>
      </c>
    </row>
    <row r="179" spans="2:7" x14ac:dyDescent="0.25">
      <c r="B179" s="87">
        <v>5801</v>
      </c>
      <c r="C179" s="80" t="s">
        <v>318</v>
      </c>
      <c r="D179" s="70"/>
      <c r="E179" s="69"/>
      <c r="F179" s="100"/>
      <c r="G179" s="106">
        <f>G31</f>
        <v>2149.7999999999997</v>
      </c>
    </row>
    <row r="180" spans="2:7" x14ac:dyDescent="0.25">
      <c r="B180" s="87">
        <v>5802</v>
      </c>
      <c r="C180" s="80" t="s">
        <v>319</v>
      </c>
      <c r="D180" s="70"/>
      <c r="E180" s="69"/>
      <c r="F180" s="100"/>
      <c r="G180" s="106">
        <f>G32</f>
        <v>8000</v>
      </c>
    </row>
    <row r="181" spans="2:7" s="40" customFormat="1" x14ac:dyDescent="0.25">
      <c r="B181" s="87">
        <v>5803</v>
      </c>
      <c r="C181" s="80" t="s">
        <v>320</v>
      </c>
      <c r="D181" s="70"/>
      <c r="E181" s="69"/>
      <c r="F181" s="100"/>
      <c r="G181" s="106">
        <f>G33</f>
        <v>21000</v>
      </c>
    </row>
    <row r="182" spans="2:7" x14ac:dyDescent="0.25">
      <c r="B182" s="87">
        <v>5804</v>
      </c>
      <c r="C182" s="80" t="s">
        <v>321</v>
      </c>
      <c r="D182" s="70"/>
      <c r="E182" s="69"/>
      <c r="F182" s="100"/>
      <c r="G182" s="106"/>
    </row>
    <row r="183" spans="2:7" ht="15.75" thickBot="1" x14ac:dyDescent="0.3">
      <c r="B183" s="87">
        <v>5805</v>
      </c>
      <c r="C183" s="80" t="s">
        <v>322</v>
      </c>
      <c r="D183" s="70"/>
      <c r="E183" s="69"/>
      <c r="F183" s="100"/>
      <c r="G183" s="106">
        <f>G34</f>
        <v>6600</v>
      </c>
    </row>
    <row r="184" spans="2:7" ht="15.75" thickBot="1" x14ac:dyDescent="0.3">
      <c r="B184" s="120" t="s">
        <v>70</v>
      </c>
      <c r="C184" s="121"/>
      <c r="D184" s="121"/>
      <c r="E184" s="121"/>
      <c r="F184" s="121"/>
      <c r="G184" s="176">
        <f>SUM(G156:G183)</f>
        <v>47749.8</v>
      </c>
    </row>
    <row r="185" spans="2:7" ht="15.75" thickBot="1" x14ac:dyDescent="0.3">
      <c r="B185" s="89"/>
      <c r="C185" s="60" t="s">
        <v>43</v>
      </c>
      <c r="D185" s="40"/>
      <c r="E185" s="10"/>
      <c r="F185" s="10"/>
      <c r="G185" s="185"/>
    </row>
    <row r="186" spans="2:7" s="40" customFormat="1" ht="15.75" thickBot="1" x14ac:dyDescent="0.3">
      <c r="B186" s="120" t="s">
        <v>65</v>
      </c>
      <c r="C186" s="121"/>
      <c r="D186" s="121"/>
      <c r="E186" s="121"/>
      <c r="F186" s="121"/>
      <c r="G186" s="186"/>
    </row>
    <row r="187" spans="2:7" x14ac:dyDescent="0.25">
      <c r="B187" s="86">
        <v>6010</v>
      </c>
      <c r="C187" s="79" t="s">
        <v>107</v>
      </c>
      <c r="D187" s="70"/>
      <c r="E187" s="69"/>
      <c r="F187" s="100"/>
      <c r="G187" s="104">
        <v>0</v>
      </c>
    </row>
    <row r="188" spans="2:7" x14ac:dyDescent="0.25">
      <c r="B188" s="86">
        <v>6011</v>
      </c>
      <c r="C188" s="79" t="s">
        <v>323</v>
      </c>
      <c r="D188" s="70"/>
      <c r="E188" s="69"/>
      <c r="F188" s="100"/>
      <c r="G188" s="170">
        <f>G36</f>
        <v>0</v>
      </c>
    </row>
    <row r="189" spans="2:7" x14ac:dyDescent="0.25">
      <c r="B189" s="86">
        <v>6050</v>
      </c>
      <c r="C189" s="79" t="s">
        <v>368</v>
      </c>
      <c r="D189" s="70"/>
      <c r="E189" s="69"/>
      <c r="F189" s="100"/>
      <c r="G189" s="170">
        <v>0</v>
      </c>
    </row>
    <row r="190" spans="2:7" x14ac:dyDescent="0.25">
      <c r="B190" s="87">
        <v>6100</v>
      </c>
      <c r="C190" s="81" t="s">
        <v>269</v>
      </c>
      <c r="D190" s="70"/>
      <c r="E190" s="69"/>
      <c r="F190" s="100"/>
      <c r="G190" s="104">
        <v>0</v>
      </c>
    </row>
    <row r="191" spans="2:7" x14ac:dyDescent="0.25">
      <c r="B191" s="87">
        <v>6150</v>
      </c>
      <c r="C191" s="81" t="s">
        <v>270</v>
      </c>
      <c r="D191" s="70"/>
      <c r="E191" s="69"/>
      <c r="F191" s="100"/>
      <c r="G191" s="170">
        <v>0</v>
      </c>
    </row>
    <row r="192" spans="2:7" x14ac:dyDescent="0.25">
      <c r="B192" s="87">
        <v>6210</v>
      </c>
      <c r="C192" s="81" t="s">
        <v>271</v>
      </c>
      <c r="D192" s="70"/>
      <c r="E192" s="69"/>
      <c r="F192" s="100"/>
      <c r="G192" s="104">
        <v>0</v>
      </c>
    </row>
    <row r="193" spans="2:7" x14ac:dyDescent="0.25">
      <c r="B193" s="87">
        <v>6250</v>
      </c>
      <c r="C193" s="81" t="s">
        <v>272</v>
      </c>
      <c r="D193" s="70"/>
      <c r="E193" s="69"/>
      <c r="F193" s="100"/>
      <c r="G193" s="170">
        <v>0</v>
      </c>
    </row>
    <row r="194" spans="2:7" x14ac:dyDescent="0.25">
      <c r="B194" s="87">
        <v>6300</v>
      </c>
      <c r="C194" s="81" t="s">
        <v>273</v>
      </c>
      <c r="D194" s="70"/>
      <c r="E194" s="69"/>
      <c r="F194" s="100"/>
      <c r="G194" s="104">
        <v>0</v>
      </c>
    </row>
    <row r="195" spans="2:7" x14ac:dyDescent="0.25">
      <c r="B195" s="87">
        <v>6305</v>
      </c>
      <c r="C195" s="80" t="s">
        <v>48</v>
      </c>
      <c r="D195" s="70"/>
      <c r="E195" s="70"/>
      <c r="F195" s="102"/>
      <c r="G195" s="170">
        <v>0</v>
      </c>
    </row>
    <row r="196" spans="2:7" x14ac:dyDescent="0.25">
      <c r="B196" s="87">
        <v>6350</v>
      </c>
      <c r="C196" s="81" t="s">
        <v>274</v>
      </c>
      <c r="D196" s="70"/>
      <c r="E196" s="70"/>
      <c r="F196" s="102"/>
      <c r="G196" s="104">
        <v>0</v>
      </c>
    </row>
    <row r="197" spans="2:7" x14ac:dyDescent="0.25">
      <c r="B197" s="87">
        <v>6355</v>
      </c>
      <c r="C197" s="81" t="s">
        <v>275</v>
      </c>
      <c r="D197" s="70"/>
      <c r="E197" s="70"/>
      <c r="F197" s="102"/>
      <c r="G197" s="170">
        <v>0</v>
      </c>
    </row>
    <row r="198" spans="2:7" x14ac:dyDescent="0.25">
      <c r="B198" s="87">
        <v>6400</v>
      </c>
      <c r="C198" s="81" t="s">
        <v>276</v>
      </c>
      <c r="D198" s="70"/>
      <c r="E198" s="70"/>
      <c r="F198" s="102"/>
      <c r="G198" s="104">
        <v>0</v>
      </c>
    </row>
    <row r="199" spans="2:7" x14ac:dyDescent="0.25">
      <c r="B199" s="87">
        <v>6450</v>
      </c>
      <c r="C199" s="81" t="s">
        <v>277</v>
      </c>
      <c r="D199" s="70"/>
      <c r="E199" s="70"/>
      <c r="F199" s="102"/>
      <c r="G199" s="170">
        <v>0</v>
      </c>
    </row>
    <row r="200" spans="2:7" x14ac:dyDescent="0.25">
      <c r="B200" s="87">
        <v>6500</v>
      </c>
      <c r="C200" s="81" t="s">
        <v>278</v>
      </c>
      <c r="D200" s="70"/>
      <c r="E200" s="70"/>
      <c r="F200" s="102"/>
      <c r="G200" s="104">
        <v>0</v>
      </c>
    </row>
    <row r="201" spans="2:7" x14ac:dyDescent="0.25">
      <c r="B201" s="87">
        <v>6600</v>
      </c>
      <c r="C201" s="81" t="s">
        <v>17</v>
      </c>
      <c r="D201" s="70"/>
      <c r="E201" s="70"/>
      <c r="F201" s="102"/>
      <c r="G201" s="170">
        <v>0</v>
      </c>
    </row>
    <row r="202" spans="2:7" x14ac:dyDescent="0.25">
      <c r="B202" s="87">
        <v>6650</v>
      </c>
      <c r="C202" s="81" t="s">
        <v>94</v>
      </c>
      <c r="D202" s="70"/>
      <c r="E202" s="70"/>
      <c r="F202" s="102"/>
      <c r="G202" s="104">
        <v>0</v>
      </c>
    </row>
    <row r="203" spans="2:7" x14ac:dyDescent="0.25">
      <c r="B203" s="87">
        <v>6700</v>
      </c>
      <c r="C203" s="81" t="s">
        <v>66</v>
      </c>
      <c r="D203" s="70"/>
      <c r="E203" s="70"/>
      <c r="F203" s="102"/>
      <c r="G203" s="170">
        <v>0</v>
      </c>
    </row>
    <row r="204" spans="2:7" x14ac:dyDescent="0.25">
      <c r="B204" s="87">
        <v>6730</v>
      </c>
      <c r="C204" s="81" t="s">
        <v>76</v>
      </c>
      <c r="D204" s="70"/>
      <c r="E204" s="70"/>
      <c r="F204" s="102"/>
      <c r="G204" s="104">
        <v>0</v>
      </c>
    </row>
    <row r="205" spans="2:7" x14ac:dyDescent="0.25">
      <c r="B205" s="87">
        <v>6731</v>
      </c>
      <c r="C205" s="81" t="s">
        <v>279</v>
      </c>
      <c r="D205" s="70"/>
      <c r="E205" s="70"/>
      <c r="F205" s="102"/>
      <c r="G205" s="170">
        <v>0</v>
      </c>
    </row>
    <row r="206" spans="2:7" x14ac:dyDescent="0.25">
      <c r="B206" s="87">
        <v>6750</v>
      </c>
      <c r="C206" s="81" t="s">
        <v>31</v>
      </c>
      <c r="D206" s="70"/>
      <c r="E206" s="70"/>
      <c r="F206" s="102"/>
      <c r="G206" s="104">
        <v>0</v>
      </c>
    </row>
    <row r="207" spans="2:7" x14ac:dyDescent="0.25">
      <c r="B207" s="87">
        <v>6755</v>
      </c>
      <c r="C207" s="80" t="s">
        <v>280</v>
      </c>
      <c r="D207" s="70"/>
      <c r="E207" s="70"/>
      <c r="F207" s="102"/>
      <c r="G207" s="170">
        <v>0</v>
      </c>
    </row>
    <row r="208" spans="2:7" x14ac:dyDescent="0.25">
      <c r="B208" s="86">
        <v>6780</v>
      </c>
      <c r="C208" s="79" t="s">
        <v>18</v>
      </c>
      <c r="D208" s="70"/>
      <c r="E208" s="70"/>
      <c r="F208" s="102"/>
      <c r="G208" s="104">
        <v>0</v>
      </c>
    </row>
    <row r="209" spans="2:7" x14ac:dyDescent="0.25">
      <c r="B209" s="86">
        <v>6800</v>
      </c>
      <c r="C209" s="79" t="s">
        <v>281</v>
      </c>
      <c r="D209" s="70"/>
      <c r="E209" s="70"/>
      <c r="F209" s="102"/>
      <c r="G209" s="170">
        <v>0</v>
      </c>
    </row>
    <row r="210" spans="2:7" x14ac:dyDescent="0.25">
      <c r="B210" s="86">
        <v>6830</v>
      </c>
      <c r="C210" s="79" t="s">
        <v>95</v>
      </c>
      <c r="D210" s="70"/>
      <c r="E210" s="70"/>
      <c r="F210" s="102"/>
      <c r="G210" s="104">
        <v>0</v>
      </c>
    </row>
    <row r="211" spans="2:7" x14ac:dyDescent="0.25">
      <c r="B211" s="86">
        <v>6860</v>
      </c>
      <c r="C211" s="79" t="s">
        <v>96</v>
      </c>
      <c r="D211" s="70"/>
      <c r="E211" s="70"/>
      <c r="F211" s="102"/>
      <c r="G211" s="170">
        <v>0</v>
      </c>
    </row>
    <row r="212" spans="2:7" ht="15.75" thickBot="1" x14ac:dyDescent="0.3">
      <c r="B212" s="88">
        <v>6900</v>
      </c>
      <c r="C212" s="82" t="s">
        <v>19</v>
      </c>
      <c r="D212" s="71"/>
      <c r="E212" s="71"/>
      <c r="F212" s="103"/>
      <c r="G212" s="104">
        <v>0</v>
      </c>
    </row>
    <row r="213" spans="2:7" ht="15.75" thickBot="1" x14ac:dyDescent="0.3">
      <c r="B213" s="120" t="s">
        <v>69</v>
      </c>
      <c r="C213" s="121"/>
      <c r="D213" s="121"/>
      <c r="E213" s="121"/>
      <c r="F213" s="121"/>
      <c r="G213" s="176">
        <f>SUM(G187:G212)</f>
        <v>0</v>
      </c>
    </row>
    <row r="214" spans="2:7" ht="15.75" thickBot="1" x14ac:dyDescent="0.3">
      <c r="B214" s="89"/>
      <c r="C214" s="60" t="s">
        <v>43</v>
      </c>
      <c r="D214" s="40"/>
      <c r="E214" s="40"/>
      <c r="F214" s="40"/>
      <c r="G214" s="185"/>
    </row>
    <row r="215" spans="2:7" ht="15.75" thickBot="1" x14ac:dyDescent="0.3">
      <c r="B215" s="120" t="s">
        <v>67</v>
      </c>
      <c r="C215" s="121"/>
      <c r="D215" s="121"/>
      <c r="E215" s="121"/>
      <c r="F215" s="121"/>
      <c r="G215" s="186"/>
    </row>
    <row r="216" spans="2:7" x14ac:dyDescent="0.25">
      <c r="B216" s="86">
        <v>7300</v>
      </c>
      <c r="C216" s="79" t="s">
        <v>282</v>
      </c>
      <c r="D216" s="70"/>
      <c r="E216" s="70"/>
      <c r="F216" s="102"/>
      <c r="G216" s="104">
        <v>0</v>
      </c>
    </row>
    <row r="217" spans="2:7" x14ac:dyDescent="0.25">
      <c r="B217" s="86">
        <v>7320</v>
      </c>
      <c r="C217" s="79" t="s">
        <v>32</v>
      </c>
      <c r="D217" s="70"/>
      <c r="E217" s="70"/>
      <c r="F217" s="102"/>
      <c r="G217" s="170">
        <v>0</v>
      </c>
    </row>
    <row r="218" spans="2:7" x14ac:dyDescent="0.25">
      <c r="B218" s="86">
        <v>7400</v>
      </c>
      <c r="C218" s="79" t="s">
        <v>20</v>
      </c>
      <c r="D218" s="70"/>
      <c r="E218" s="70"/>
      <c r="F218" s="102"/>
      <c r="G218" s="170">
        <v>0</v>
      </c>
    </row>
    <row r="219" spans="2:7" x14ac:dyDescent="0.25">
      <c r="B219" s="86">
        <v>7450</v>
      </c>
      <c r="C219" s="79" t="s">
        <v>283</v>
      </c>
      <c r="D219" s="70"/>
      <c r="E219" s="70"/>
      <c r="F219" s="102"/>
      <c r="G219" s="104">
        <v>0</v>
      </c>
    </row>
    <row r="220" spans="2:7" x14ac:dyDescent="0.25">
      <c r="B220" s="88">
        <v>7500</v>
      </c>
      <c r="C220" s="82" t="s">
        <v>284</v>
      </c>
      <c r="D220" s="71"/>
      <c r="E220" s="71"/>
      <c r="F220" s="103"/>
      <c r="G220" s="170">
        <v>0</v>
      </c>
    </row>
    <row r="221" spans="2:7" ht="15.75" thickBot="1" x14ac:dyDescent="0.3">
      <c r="B221" s="88">
        <v>7800</v>
      </c>
      <c r="C221" s="82" t="s">
        <v>33</v>
      </c>
      <c r="D221" s="71"/>
      <c r="E221" s="71"/>
      <c r="F221" s="103"/>
      <c r="G221" s="104">
        <v>0</v>
      </c>
    </row>
    <row r="222" spans="2:7" ht="15.75" thickBot="1" x14ac:dyDescent="0.3">
      <c r="B222" s="120" t="s">
        <v>68</v>
      </c>
      <c r="C222" s="121"/>
      <c r="D222" s="121"/>
      <c r="E222" s="121"/>
      <c r="F222" s="121"/>
      <c r="G222" s="176">
        <f>SUM(G216:G221)</f>
        <v>0</v>
      </c>
    </row>
    <row r="223" spans="2:7" ht="15.75" thickBot="1" x14ac:dyDescent="0.3">
      <c r="B223" s="92"/>
      <c r="C223" s="61"/>
      <c r="D223" s="40"/>
      <c r="E223" s="40"/>
      <c r="F223" s="40"/>
      <c r="G223" s="185"/>
    </row>
    <row r="224" spans="2:7" ht="15.75" thickBot="1" x14ac:dyDescent="0.3">
      <c r="B224" s="122" t="s">
        <v>21</v>
      </c>
      <c r="C224" s="123"/>
      <c r="D224" s="123"/>
      <c r="E224" s="123"/>
      <c r="F224" s="123"/>
      <c r="G224" s="187">
        <f>(G222+G213+G184+G153+G105)*0.05</f>
        <v>2763.9900000000002</v>
      </c>
    </row>
    <row r="225" spans="2:7" ht="15.75" thickBot="1" x14ac:dyDescent="0.3">
      <c r="B225" s="89"/>
      <c r="C225" s="60" t="s">
        <v>43</v>
      </c>
      <c r="D225" s="40"/>
      <c r="E225" s="40"/>
      <c r="F225" s="40"/>
      <c r="G225" s="185"/>
    </row>
    <row r="226" spans="2:7" ht="15.75" thickBot="1" x14ac:dyDescent="0.3">
      <c r="B226" s="120"/>
      <c r="C226" s="121" t="s">
        <v>49</v>
      </c>
      <c r="D226" s="121"/>
      <c r="E226" s="121"/>
      <c r="F226" s="121"/>
      <c r="G226" s="176">
        <f>G222+G213+G184+G153+G105+G224</f>
        <v>58043.79</v>
      </c>
    </row>
    <row r="227" spans="2:7" ht="15.75" thickBot="1" x14ac:dyDescent="0.3">
      <c r="B227" s="92"/>
      <c r="C227" s="175" t="s">
        <v>43</v>
      </c>
      <c r="D227" s="40"/>
      <c r="E227" s="40"/>
      <c r="F227" s="40"/>
      <c r="G227" s="185"/>
    </row>
    <row r="228" spans="2:7" ht="19.5" thickBot="1" x14ac:dyDescent="0.35">
      <c r="B228" s="131" t="s">
        <v>73</v>
      </c>
      <c r="C228" s="24"/>
      <c r="D228" s="129"/>
      <c r="E228" s="129"/>
      <c r="F228" s="129"/>
      <c r="G228" s="130">
        <f>G89-G226</f>
        <v>42253.51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B3:G3"/>
    <mergeCell ref="B2:G2"/>
  </mergeCells>
  <pageMargins left="0.23622047244094491" right="0.23622047244094491" top="0.74803149606299213" bottom="0.74803149606299213" header="0.31496062992125984" footer="0.31496062992125984"/>
  <pageSetup scale="89" fitToHeight="5" orientation="portrait" r:id="rId1"/>
  <rowBreaks count="1" manualBreakCount="1">
    <brk id="1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638A-3DC1-440B-AC1E-EABDB8B0C1F9}">
  <dimension ref="A1:E26"/>
  <sheetViews>
    <sheetView workbookViewId="0">
      <selection activeCell="G46" sqref="G46"/>
    </sheetView>
  </sheetViews>
  <sheetFormatPr defaultRowHeight="15" x14ac:dyDescent="0.25"/>
  <cols>
    <col min="1" max="1" width="46.5703125" bestFit="1" customWidth="1"/>
  </cols>
  <sheetData>
    <row r="1" spans="1:5" ht="21" x14ac:dyDescent="0.35">
      <c r="A1" s="447"/>
      <c r="B1" s="447"/>
      <c r="C1" s="447"/>
      <c r="D1" s="447"/>
      <c r="E1" s="447"/>
    </row>
    <row r="2" spans="1:5" ht="21" x14ac:dyDescent="0.35">
      <c r="A2" s="447" t="s">
        <v>324</v>
      </c>
      <c r="B2" s="447"/>
      <c r="C2" s="447"/>
      <c r="D2" s="447"/>
      <c r="E2" s="447"/>
    </row>
    <row r="3" spans="1:5" ht="21" x14ac:dyDescent="0.35">
      <c r="A3" s="448" t="str">
        <f>'1a. Budget Grant Calculation'!A2:E2</f>
        <v>PPP School Budget 2021/2022</v>
      </c>
      <c r="B3" s="448"/>
      <c r="C3" s="448"/>
      <c r="D3" s="448"/>
      <c r="E3" s="448"/>
    </row>
    <row r="4" spans="1:5" ht="23.25" x14ac:dyDescent="0.35">
      <c r="A4" s="226" t="str">
        <f>'1a. Budget Grant Calculation'!B4</f>
        <v>Community and Comprehensive School</v>
      </c>
      <c r="B4" s="40"/>
      <c r="C4" s="226"/>
      <c r="D4" s="227"/>
      <c r="E4" s="228"/>
    </row>
    <row r="5" spans="1:5" ht="23.25" x14ac:dyDescent="0.35">
      <c r="A5" s="226" t="str">
        <f>'1a. Budget Grant Calculation'!B5</f>
        <v>654321U</v>
      </c>
      <c r="B5" s="40"/>
      <c r="C5" s="226"/>
      <c r="D5" s="227"/>
      <c r="E5" s="228"/>
    </row>
    <row r="6" spans="1:5" ht="23.25" x14ac:dyDescent="0.35">
      <c r="A6" s="229"/>
      <c r="B6" s="226"/>
      <c r="C6" s="226"/>
      <c r="D6" s="227"/>
      <c r="E6" s="228"/>
    </row>
    <row r="7" spans="1:5" ht="21" x14ac:dyDescent="0.35">
      <c r="A7" s="230" t="s">
        <v>130</v>
      </c>
      <c r="B7" s="231"/>
      <c r="C7" s="231"/>
      <c r="D7" s="231"/>
      <c r="E7" s="231" t="s">
        <v>27</v>
      </c>
    </row>
    <row r="8" spans="1:5" ht="15.75" x14ac:dyDescent="0.25">
      <c r="A8" s="232" t="s">
        <v>131</v>
      </c>
      <c r="B8" s="232"/>
      <c r="C8" s="232"/>
      <c r="D8" s="232"/>
      <c r="E8" s="232">
        <v>0</v>
      </c>
    </row>
    <row r="9" spans="1:5" ht="15.75" x14ac:dyDescent="0.25">
      <c r="A9" s="232" t="s">
        <v>132</v>
      </c>
      <c r="B9" s="232"/>
      <c r="C9" s="232"/>
      <c r="D9" s="232"/>
      <c r="E9" s="232">
        <v>0</v>
      </c>
    </row>
    <row r="10" spans="1:5" s="40" customFormat="1" ht="15.75" x14ac:dyDescent="0.25">
      <c r="A10" s="232" t="s">
        <v>140</v>
      </c>
      <c r="B10" s="232"/>
      <c r="C10" s="232"/>
      <c r="D10" s="232"/>
      <c r="E10" s="232">
        <v>0</v>
      </c>
    </row>
    <row r="11" spans="1:5" s="40" customFormat="1" ht="15.75" x14ac:dyDescent="0.25">
      <c r="A11" s="232" t="s">
        <v>141</v>
      </c>
      <c r="B11" s="232"/>
      <c r="C11" s="232"/>
      <c r="D11" s="232"/>
      <c r="E11" s="232">
        <v>0</v>
      </c>
    </row>
    <row r="12" spans="1:5" ht="15.75" x14ac:dyDescent="0.25">
      <c r="A12" s="232" t="s">
        <v>133</v>
      </c>
      <c r="B12" s="232"/>
      <c r="C12" s="232"/>
      <c r="D12" s="232"/>
      <c r="E12" s="232">
        <v>0</v>
      </c>
    </row>
    <row r="13" spans="1:5" ht="20.25" x14ac:dyDescent="0.3">
      <c r="A13" s="241" t="s">
        <v>142</v>
      </c>
      <c r="B13" s="241"/>
      <c r="C13" s="241"/>
      <c r="D13" s="241"/>
      <c r="E13" s="242">
        <f>SUM(E8:E12)</f>
        <v>0</v>
      </c>
    </row>
    <row r="14" spans="1:5" s="40" customFormat="1" ht="20.25" x14ac:dyDescent="0.3">
      <c r="A14" s="243"/>
      <c r="B14" s="243"/>
      <c r="C14" s="243"/>
      <c r="D14" s="243"/>
      <c r="E14" s="244"/>
    </row>
    <row r="15" spans="1:5" ht="20.25" x14ac:dyDescent="0.3">
      <c r="A15" s="235" t="s">
        <v>134</v>
      </c>
      <c r="B15" s="231"/>
      <c r="C15" s="231"/>
      <c r="D15" s="231"/>
      <c r="E15" s="236"/>
    </row>
    <row r="16" spans="1:5" ht="15.75" x14ac:dyDescent="0.25">
      <c r="A16" s="232" t="s">
        <v>135</v>
      </c>
      <c r="B16" s="232"/>
      <c r="C16" s="232"/>
      <c r="D16" s="232"/>
      <c r="E16" s="237">
        <v>0</v>
      </c>
    </row>
    <row r="17" spans="1:5" ht="15.75" x14ac:dyDescent="0.25">
      <c r="A17" s="232" t="s">
        <v>136</v>
      </c>
      <c r="B17" s="232"/>
      <c r="C17" s="232"/>
      <c r="D17" s="232"/>
      <c r="E17" s="232">
        <v>0</v>
      </c>
    </row>
    <row r="18" spans="1:5" ht="15.75" x14ac:dyDescent="0.25">
      <c r="A18" s="232" t="s">
        <v>117</v>
      </c>
      <c r="B18" s="232"/>
      <c r="C18" s="232"/>
      <c r="D18" s="232"/>
      <c r="E18" s="232">
        <v>0</v>
      </c>
    </row>
    <row r="19" spans="1:5" ht="20.25" x14ac:dyDescent="0.3">
      <c r="A19" s="233"/>
      <c r="B19" s="233"/>
      <c r="C19" s="233"/>
      <c r="D19" s="233"/>
      <c r="E19" s="234">
        <f>SUM(E16:E18)</f>
        <v>0</v>
      </c>
    </row>
    <row r="20" spans="1:5" ht="20.25" x14ac:dyDescent="0.3">
      <c r="A20" s="233"/>
      <c r="B20" s="233"/>
      <c r="C20" s="233"/>
      <c r="D20" s="233"/>
      <c r="E20" s="233"/>
    </row>
    <row r="21" spans="1:5" ht="20.25" x14ac:dyDescent="0.3">
      <c r="A21" s="235" t="s">
        <v>137</v>
      </c>
      <c r="B21" s="231"/>
      <c r="C21" s="231"/>
      <c r="D21" s="231"/>
      <c r="E21" s="231"/>
    </row>
    <row r="22" spans="1:5" ht="15.75" x14ac:dyDescent="0.25">
      <c r="A22" s="232" t="s">
        <v>138</v>
      </c>
      <c r="B22" s="232"/>
      <c r="C22" s="232"/>
      <c r="D22" s="232"/>
      <c r="E22" s="232">
        <v>0</v>
      </c>
    </row>
    <row r="23" spans="1:5" ht="15.75" x14ac:dyDescent="0.25">
      <c r="A23" s="232" t="s">
        <v>139</v>
      </c>
      <c r="B23" s="232"/>
      <c r="C23" s="232"/>
      <c r="D23" s="232"/>
      <c r="E23" s="232">
        <v>0</v>
      </c>
    </row>
    <row r="24" spans="1:5" ht="15.75" x14ac:dyDescent="0.25">
      <c r="A24" s="232" t="s">
        <v>117</v>
      </c>
      <c r="B24" s="232"/>
      <c r="C24" s="232"/>
      <c r="D24" s="232"/>
      <c r="E24" s="232">
        <v>0</v>
      </c>
    </row>
    <row r="25" spans="1:5" ht="20.25" x14ac:dyDescent="0.3">
      <c r="A25" s="233"/>
      <c r="B25" s="233"/>
      <c r="C25" s="233"/>
      <c r="D25" s="233"/>
      <c r="E25" s="234">
        <f>SUM(E22:E24)</f>
        <v>0</v>
      </c>
    </row>
    <row r="26" spans="1:5" ht="20.25" x14ac:dyDescent="0.3">
      <c r="A26" s="238" t="s">
        <v>325</v>
      </c>
      <c r="B26" s="239"/>
      <c r="C26" s="239"/>
      <c r="D26" s="239"/>
      <c r="E26" s="240">
        <f>E13+E19-E25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A9C7-67F3-4CF6-9152-0D1C66200F5E}">
  <dimension ref="A1:B13"/>
  <sheetViews>
    <sheetView workbookViewId="0"/>
  </sheetViews>
  <sheetFormatPr defaultRowHeight="15" x14ac:dyDescent="0.25"/>
  <cols>
    <col min="1" max="1" width="49.85546875" bestFit="1" customWidth="1"/>
    <col min="2" max="2" width="20.28515625" customWidth="1"/>
  </cols>
  <sheetData>
    <row r="1" spans="1:2" ht="23.25" x14ac:dyDescent="0.35">
      <c r="A1" s="245" t="s">
        <v>287</v>
      </c>
      <c r="B1" s="225"/>
    </row>
    <row r="2" spans="1:2" ht="23.25" x14ac:dyDescent="0.35">
      <c r="A2" s="246" t="str">
        <f>'1a. Budget Grant Calculation'!A2:E2</f>
        <v>PPP School Budget 2021/2022</v>
      </c>
      <c r="B2" s="247"/>
    </row>
    <row r="3" spans="1:2" ht="22.5" x14ac:dyDescent="0.3">
      <c r="A3" s="247"/>
      <c r="B3" s="247"/>
    </row>
    <row r="4" spans="1:2" ht="21" x14ac:dyDescent="0.35">
      <c r="A4" s="248" t="str">
        <f>'1a. Budget Grant Calculation'!B4</f>
        <v>Community and Comprehensive School</v>
      </c>
      <c r="B4" s="40"/>
    </row>
    <row r="5" spans="1:2" ht="21" x14ac:dyDescent="0.35">
      <c r="A5" s="248" t="str">
        <f>'[1]1.Budget Grant Calculation'!C4</f>
        <v>12345Q</v>
      </c>
      <c r="B5" s="40"/>
    </row>
    <row r="6" spans="1:2" ht="21" x14ac:dyDescent="0.35">
      <c r="A6" s="249"/>
      <c r="B6" s="250"/>
    </row>
    <row r="7" spans="1:2" ht="21" x14ac:dyDescent="0.35">
      <c r="A7" s="232" t="s">
        <v>326</v>
      </c>
      <c r="B7" s="251">
        <f>'3. Opening Bank Position '!E26</f>
        <v>0</v>
      </c>
    </row>
    <row r="8" spans="1:2" ht="21" x14ac:dyDescent="0.35">
      <c r="A8" s="232"/>
      <c r="B8" s="252"/>
    </row>
    <row r="9" spans="1:2" ht="21" x14ac:dyDescent="0.35">
      <c r="A9" s="232" t="s">
        <v>143</v>
      </c>
      <c r="B9" s="252">
        <f>'2. Income &amp; Expenditure Budget'!G79</f>
        <v>0</v>
      </c>
    </row>
    <row r="10" spans="1:2" ht="21" x14ac:dyDescent="0.35">
      <c r="A10" s="232"/>
      <c r="B10" s="252"/>
    </row>
    <row r="11" spans="1:2" ht="21" x14ac:dyDescent="0.35">
      <c r="A11" s="232" t="s">
        <v>144</v>
      </c>
      <c r="B11" s="252">
        <f>'2. Income &amp; Expenditure Budget'!G202</f>
        <v>0</v>
      </c>
    </row>
    <row r="12" spans="1:2" ht="21.75" thickBot="1" x14ac:dyDescent="0.4">
      <c r="A12" s="249"/>
      <c r="B12" s="253"/>
    </row>
    <row r="13" spans="1:2" ht="19.5" thickBot="1" x14ac:dyDescent="0.35">
      <c r="A13" s="254" t="s">
        <v>327</v>
      </c>
      <c r="B13" s="255">
        <f>B7+B9-B11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FF1B-1493-466F-9F9D-F1706E284212}">
  <dimension ref="A1:B37"/>
  <sheetViews>
    <sheetView topLeftCell="A19" workbookViewId="0">
      <selection activeCell="A36" sqref="A36"/>
    </sheetView>
  </sheetViews>
  <sheetFormatPr defaultRowHeight="15" x14ac:dyDescent="0.25"/>
  <cols>
    <col min="1" max="1" width="62.85546875" bestFit="1" customWidth="1"/>
    <col min="2" max="2" width="18.5703125" bestFit="1" customWidth="1"/>
  </cols>
  <sheetData>
    <row r="1" spans="1:2" ht="21" x14ac:dyDescent="0.35">
      <c r="A1" s="449" t="s">
        <v>145</v>
      </c>
      <c r="B1" s="449"/>
    </row>
    <row r="2" spans="1:2" ht="18.75" x14ac:dyDescent="0.3">
      <c r="A2" s="450" t="str">
        <f>'1a. Budget Grant Calculation'!A2:E2</f>
        <v>PPP School Budget 2021/2022</v>
      </c>
      <c r="B2" s="450"/>
    </row>
    <row r="3" spans="1:2" ht="18.75" x14ac:dyDescent="0.3">
      <c r="A3" s="256"/>
      <c r="B3" s="256"/>
    </row>
    <row r="4" spans="1:2" ht="18.75" x14ac:dyDescent="0.3">
      <c r="A4" s="257" t="str">
        <f>'1a. Budget Grant Calculation'!B4</f>
        <v>Community and Comprehensive School</v>
      </c>
      <c r="B4" s="40"/>
    </row>
    <row r="5" spans="1:2" ht="18.75" x14ac:dyDescent="0.3">
      <c r="A5" s="257" t="str">
        <f>'1a. Budget Grant Calculation'!B5</f>
        <v>654321U</v>
      </c>
      <c r="B5" s="40"/>
    </row>
    <row r="6" spans="1:2" ht="20.25" x14ac:dyDescent="0.3">
      <c r="A6" s="64"/>
      <c r="B6" s="40"/>
    </row>
    <row r="7" spans="1:2" ht="18.75" x14ac:dyDescent="0.3">
      <c r="A7" s="258" t="s">
        <v>328</v>
      </c>
      <c r="B7" s="259" t="s">
        <v>146</v>
      </c>
    </row>
    <row r="8" spans="1:2" ht="18.75" x14ac:dyDescent="0.3">
      <c r="A8" s="258" t="s">
        <v>147</v>
      </c>
      <c r="B8" s="217"/>
    </row>
    <row r="9" spans="1:2" ht="15.75" x14ac:dyDescent="0.25">
      <c r="A9" s="223"/>
      <c r="B9" s="223"/>
    </row>
    <row r="10" spans="1:2" ht="15.75" x14ac:dyDescent="0.25">
      <c r="A10" s="223"/>
      <c r="B10" s="217"/>
    </row>
    <row r="11" spans="1:2" ht="15.75" x14ac:dyDescent="0.25">
      <c r="A11" s="260" t="s">
        <v>148</v>
      </c>
      <c r="B11" s="261">
        <v>0</v>
      </c>
    </row>
    <row r="12" spans="1:2" ht="15.75" x14ac:dyDescent="0.25">
      <c r="A12" s="262"/>
      <c r="B12" s="261"/>
    </row>
    <row r="13" spans="1:2" ht="15.75" x14ac:dyDescent="0.25">
      <c r="A13" s="263" t="s">
        <v>149</v>
      </c>
      <c r="B13" s="261">
        <v>0</v>
      </c>
    </row>
    <row r="14" spans="1:2" ht="15.75" x14ac:dyDescent="0.25">
      <c r="A14" s="262"/>
      <c r="B14" s="261" t="s">
        <v>26</v>
      </c>
    </row>
    <row r="15" spans="1:2" ht="15.75" x14ac:dyDescent="0.25">
      <c r="A15" s="263" t="s">
        <v>150</v>
      </c>
      <c r="B15" s="261">
        <v>0</v>
      </c>
    </row>
    <row r="16" spans="1:2" ht="15.75" x14ac:dyDescent="0.25">
      <c r="A16" s="264"/>
      <c r="B16" s="261"/>
    </row>
    <row r="17" spans="1:2" ht="18.75" x14ac:dyDescent="0.3">
      <c r="A17" s="258" t="s">
        <v>151</v>
      </c>
      <c r="B17" s="265">
        <f>SUM(B11:B16)</f>
        <v>0</v>
      </c>
    </row>
    <row r="18" spans="1:2" ht="15.75" x14ac:dyDescent="0.25">
      <c r="A18" s="266"/>
      <c r="B18" s="267"/>
    </row>
    <row r="19" spans="1:2" ht="15.75" x14ac:dyDescent="0.25">
      <c r="A19" s="223"/>
      <c r="B19" s="217"/>
    </row>
    <row r="20" spans="1:2" ht="18.75" x14ac:dyDescent="0.3">
      <c r="A20" s="268" t="s">
        <v>152</v>
      </c>
      <c r="B20" s="269"/>
    </row>
    <row r="21" spans="1:2" ht="15.75" x14ac:dyDescent="0.25">
      <c r="A21" s="270"/>
      <c r="B21" s="217"/>
    </row>
    <row r="22" spans="1:2" ht="15.75" x14ac:dyDescent="0.25">
      <c r="A22" s="271" t="s">
        <v>153</v>
      </c>
      <c r="B22" s="272">
        <v>0</v>
      </c>
    </row>
    <row r="23" spans="1:2" ht="15.75" x14ac:dyDescent="0.25">
      <c r="A23" s="271" t="s">
        <v>26</v>
      </c>
      <c r="B23" s="261"/>
    </row>
    <row r="24" spans="1:2" ht="15.75" x14ac:dyDescent="0.25">
      <c r="A24" s="271" t="s">
        <v>154</v>
      </c>
      <c r="B24" s="272">
        <v>0</v>
      </c>
    </row>
    <row r="25" spans="1:2" ht="15.75" x14ac:dyDescent="0.25">
      <c r="A25" s="273"/>
      <c r="B25" s="261"/>
    </row>
    <row r="26" spans="1:2" ht="15.75" x14ac:dyDescent="0.25">
      <c r="A26" s="271" t="s">
        <v>155</v>
      </c>
      <c r="B26" s="272">
        <v>0</v>
      </c>
    </row>
    <row r="27" spans="1:2" ht="15.75" x14ac:dyDescent="0.25">
      <c r="A27" s="273"/>
      <c r="B27" s="261"/>
    </row>
    <row r="28" spans="1:2" ht="15.75" x14ac:dyDescent="0.25">
      <c r="A28" s="271" t="s">
        <v>156</v>
      </c>
      <c r="B28" s="272">
        <v>0</v>
      </c>
    </row>
    <row r="29" spans="1:2" ht="15.75" x14ac:dyDescent="0.25">
      <c r="A29" s="273"/>
      <c r="B29" s="261"/>
    </row>
    <row r="30" spans="1:2" ht="15.75" x14ac:dyDescent="0.25">
      <c r="A30" s="271" t="s">
        <v>157</v>
      </c>
      <c r="B30" s="272">
        <v>0</v>
      </c>
    </row>
    <row r="31" spans="1:2" ht="15.75" x14ac:dyDescent="0.25">
      <c r="A31" s="273"/>
      <c r="B31" s="261"/>
    </row>
    <row r="32" spans="1:2" ht="15.75" x14ac:dyDescent="0.25">
      <c r="A32" s="271" t="s">
        <v>117</v>
      </c>
      <c r="B32" s="272">
        <v>0</v>
      </c>
    </row>
    <row r="33" spans="1:2" ht="15.75" x14ac:dyDescent="0.25">
      <c r="A33" s="266"/>
      <c r="B33" s="217"/>
    </row>
    <row r="34" spans="1:2" ht="18.75" x14ac:dyDescent="0.3">
      <c r="A34" s="291" t="s">
        <v>158</v>
      </c>
      <c r="B34" s="274">
        <f>SUM(B22:B33)</f>
        <v>0</v>
      </c>
    </row>
    <row r="35" spans="1:2" ht="15.75" x14ac:dyDescent="0.25">
      <c r="A35" s="292"/>
      <c r="B35" s="293"/>
    </row>
    <row r="36" spans="1:2" ht="18.75" x14ac:dyDescent="0.3">
      <c r="A36" s="294" t="s">
        <v>159</v>
      </c>
      <c r="B36" s="274">
        <f>B34-B17</f>
        <v>0</v>
      </c>
    </row>
    <row r="37" spans="1:2" x14ac:dyDescent="0.25">
      <c r="A37" s="149"/>
      <c r="B37" s="149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D5B-EB7E-49EF-9C46-C70AC7EC385D}">
  <sheetPr>
    <pageSetUpPr fitToPage="1"/>
  </sheetPr>
  <dimension ref="A1:T218"/>
  <sheetViews>
    <sheetView topLeftCell="A137" workbookViewId="0">
      <selection activeCell="F140" sqref="F140"/>
    </sheetView>
  </sheetViews>
  <sheetFormatPr defaultRowHeight="15" x14ac:dyDescent="0.25"/>
  <cols>
    <col min="7" max="18" width="8.85546875" customWidth="1"/>
  </cols>
  <sheetData>
    <row r="1" spans="1:18" ht="18.75" x14ac:dyDescent="0.3">
      <c r="A1" s="451" t="str">
        <f>'1a. Budget Grant Calculation'!B4</f>
        <v>Community and Comprehensive School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1:18" ht="18.75" x14ac:dyDescent="0.3">
      <c r="A2" s="226" t="str">
        <f>'5. Capital Expenditure Budget'!A2:B2</f>
        <v>PPP School Budget 2021/2022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8.75" x14ac:dyDescent="0.3">
      <c r="A3" s="226" t="s">
        <v>160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thickBot="1" x14ac:dyDescent="0.3">
      <c r="A4" s="275"/>
      <c r="B4" s="276"/>
      <c r="C4" s="275"/>
      <c r="D4" s="4"/>
      <c r="E4" s="40"/>
      <c r="F4" s="3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9.5" thickBot="1" x14ac:dyDescent="0.35">
      <c r="A5" s="277"/>
      <c r="B5" s="119" t="s">
        <v>0</v>
      </c>
      <c r="C5" s="278"/>
      <c r="D5" s="278"/>
      <c r="E5" s="278"/>
      <c r="F5" s="279" t="s">
        <v>161</v>
      </c>
      <c r="G5" s="280" t="s">
        <v>162</v>
      </c>
      <c r="H5" s="280" t="s">
        <v>163</v>
      </c>
      <c r="I5" s="280" t="s">
        <v>164</v>
      </c>
      <c r="J5" s="280" t="s">
        <v>165</v>
      </c>
      <c r="K5" s="280" t="s">
        <v>166</v>
      </c>
      <c r="L5" s="280" t="s">
        <v>167</v>
      </c>
      <c r="M5" s="280" t="s">
        <v>168</v>
      </c>
      <c r="N5" s="280" t="s">
        <v>169</v>
      </c>
      <c r="O5" s="280" t="s">
        <v>170</v>
      </c>
      <c r="P5" s="280" t="s">
        <v>171</v>
      </c>
      <c r="Q5" s="280" t="s">
        <v>172</v>
      </c>
      <c r="R5" s="280" t="s">
        <v>173</v>
      </c>
    </row>
    <row r="6" spans="1:18" ht="15.75" thickBot="1" x14ac:dyDescent="0.3">
      <c r="A6" s="117"/>
      <c r="B6" s="47"/>
      <c r="C6" s="47"/>
      <c r="D6" s="47"/>
      <c r="E6" s="47"/>
      <c r="F6" s="281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5.75" thickBot="1" x14ac:dyDescent="0.3">
      <c r="A7" s="98" t="s">
        <v>1</v>
      </c>
      <c r="B7" s="97"/>
      <c r="C7" s="94"/>
      <c r="D7" s="94"/>
      <c r="E7" s="95"/>
      <c r="F7" s="96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</row>
    <row r="8" spans="1:18" ht="15.75" thickBot="1" x14ac:dyDescent="0.3">
      <c r="A8" s="93">
        <v>3010</v>
      </c>
      <c r="B8" s="77" t="s">
        <v>193</v>
      </c>
      <c r="C8" s="68"/>
      <c r="D8" s="68"/>
      <c r="E8" s="99"/>
      <c r="F8" s="126">
        <f>'2. Income &amp; Expenditure Budget'!G14</f>
        <v>23452.5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</row>
    <row r="9" spans="1:18" ht="15.75" thickBot="1" x14ac:dyDescent="0.3">
      <c r="A9" s="93">
        <v>3030</v>
      </c>
      <c r="B9" s="77" t="s">
        <v>194</v>
      </c>
      <c r="C9" s="68"/>
      <c r="D9" s="68"/>
      <c r="E9" s="99"/>
      <c r="F9" s="126">
        <f>'2. Income &amp; Expenditure Budget'!G15</f>
        <v>0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18" ht="15.75" thickBot="1" x14ac:dyDescent="0.3">
      <c r="A10" s="85">
        <v>3050</v>
      </c>
      <c r="B10" s="78" t="s">
        <v>87</v>
      </c>
      <c r="C10" s="69"/>
      <c r="D10" s="69"/>
      <c r="E10" s="100"/>
      <c r="F10" s="126">
        <f>'2. Income &amp; Expenditure Budget'!G16</f>
        <v>18375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</row>
    <row r="11" spans="1:18" ht="15.75" thickBot="1" x14ac:dyDescent="0.3">
      <c r="A11" s="86">
        <v>3150</v>
      </c>
      <c r="B11" s="79" t="s">
        <v>213</v>
      </c>
      <c r="C11" s="69"/>
      <c r="D11" s="69"/>
      <c r="E11" s="100"/>
      <c r="F11" s="126">
        <f>'2. Income &amp; Expenditure Budget'!G17</f>
        <v>2400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</row>
    <row r="12" spans="1:18" ht="15.75" thickBot="1" x14ac:dyDescent="0.3">
      <c r="A12" s="86">
        <v>3170</v>
      </c>
      <c r="B12" s="79" t="s">
        <v>42</v>
      </c>
      <c r="C12" s="69"/>
      <c r="D12" s="69"/>
      <c r="E12" s="100"/>
      <c r="F12" s="126">
        <f>'2. Income &amp; Expenditure Budget'!G18</f>
        <v>0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</row>
    <row r="13" spans="1:18" ht="15.75" thickBot="1" x14ac:dyDescent="0.3">
      <c r="A13" s="86">
        <v>3190</v>
      </c>
      <c r="B13" s="79" t="s">
        <v>88</v>
      </c>
      <c r="C13" s="69"/>
      <c r="D13" s="69"/>
      <c r="E13" s="100"/>
      <c r="F13" s="126">
        <f>'2. Income &amp; Expenditure Budget'!G19</f>
        <v>600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</row>
    <row r="14" spans="1:18" ht="15.75" thickBot="1" x14ac:dyDescent="0.3">
      <c r="A14" s="86">
        <v>3200</v>
      </c>
      <c r="B14" s="79" t="s">
        <v>214</v>
      </c>
      <c r="C14" s="69"/>
      <c r="D14" s="69"/>
      <c r="E14" s="100"/>
      <c r="F14" s="126">
        <f>'2. Income &amp; Expenditure Budget'!G20</f>
        <v>950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</row>
    <row r="15" spans="1:18" ht="15.75" thickBot="1" x14ac:dyDescent="0.3">
      <c r="A15" s="86">
        <v>3210</v>
      </c>
      <c r="B15" s="79" t="s">
        <v>215</v>
      </c>
      <c r="C15" s="69"/>
      <c r="D15" s="69"/>
      <c r="E15" s="100"/>
      <c r="F15" s="126">
        <f>'2. Income &amp; Expenditure Budget'!G21</f>
        <v>1510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</row>
    <row r="16" spans="1:18" ht="15.75" thickBot="1" x14ac:dyDescent="0.3">
      <c r="A16" s="86">
        <v>3220</v>
      </c>
      <c r="B16" s="79" t="s">
        <v>2</v>
      </c>
      <c r="C16" s="69"/>
      <c r="D16" s="69"/>
      <c r="E16" s="100"/>
      <c r="F16" s="126">
        <f>'2. Income &amp; Expenditure Budget'!G22</f>
        <v>0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</row>
    <row r="17" spans="1:18" ht="15.75" thickBot="1" x14ac:dyDescent="0.3">
      <c r="A17" s="86">
        <v>3230</v>
      </c>
      <c r="B17" s="79" t="s">
        <v>203</v>
      </c>
      <c r="C17" s="69"/>
      <c r="D17" s="69"/>
      <c r="E17" s="100"/>
      <c r="F17" s="126">
        <f>'2. Income &amp; Expenditure Budget'!G23</f>
        <v>0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</row>
    <row r="18" spans="1:18" ht="15.75" thickBot="1" x14ac:dyDescent="0.3">
      <c r="A18" s="86">
        <v>3240</v>
      </c>
      <c r="B18" s="79" t="s">
        <v>216</v>
      </c>
      <c r="C18" s="69"/>
      <c r="D18" s="69"/>
      <c r="E18" s="100"/>
      <c r="F18" s="126">
        <f>'2. Income &amp; Expenditure Budget'!G24</f>
        <v>5130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</row>
    <row r="19" spans="1:18" ht="15.75" thickBot="1" x14ac:dyDescent="0.3">
      <c r="A19" s="86">
        <v>3245</v>
      </c>
      <c r="B19" s="79" t="s">
        <v>174</v>
      </c>
      <c r="C19" s="69"/>
      <c r="D19" s="69"/>
      <c r="E19" s="100"/>
      <c r="F19" s="126">
        <f>'2. Income &amp; Expenditure Budget'!G25</f>
        <v>130</v>
      </c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</row>
    <row r="20" spans="1:18" ht="15.75" thickBot="1" x14ac:dyDescent="0.3">
      <c r="A20" s="87">
        <v>3255</v>
      </c>
      <c r="B20" s="80" t="s">
        <v>101</v>
      </c>
      <c r="C20" s="69"/>
      <c r="D20" s="69"/>
      <c r="E20" s="100"/>
      <c r="F20" s="126">
        <f>'2. Income &amp; Expenditure Budget'!G26</f>
        <v>0</v>
      </c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</row>
    <row r="21" spans="1:18" ht="15.75" thickBot="1" x14ac:dyDescent="0.3">
      <c r="A21" s="172">
        <v>3270</v>
      </c>
      <c r="B21" s="173" t="s">
        <v>89</v>
      </c>
      <c r="C21" s="168"/>
      <c r="D21" s="168"/>
      <c r="E21" s="169"/>
      <c r="F21" s="126">
        <f>'2. Income &amp; Expenditure Budget'!G27</f>
        <v>0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</row>
    <row r="22" spans="1:18" ht="15.75" thickBot="1" x14ac:dyDescent="0.3">
      <c r="A22" s="295">
        <v>3275</v>
      </c>
      <c r="B22" s="296" t="s">
        <v>195</v>
      </c>
      <c r="C22" s="297"/>
      <c r="D22" s="297"/>
      <c r="E22" s="298"/>
      <c r="F22" s="126">
        <f>'2. Income &amp; Expenditure Budget'!G28</f>
        <v>0</v>
      </c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</row>
    <row r="23" spans="1:18" ht="15.75" thickBot="1" x14ac:dyDescent="0.3">
      <c r="A23" s="90">
        <v>3277</v>
      </c>
      <c r="B23" s="83" t="s">
        <v>295</v>
      </c>
      <c r="C23" s="73"/>
      <c r="D23" s="68"/>
      <c r="E23" s="99"/>
      <c r="F23" s="126">
        <f>'2. Income &amp; Expenditure Budget'!G29</f>
        <v>0</v>
      </c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</row>
    <row r="24" spans="1:18" ht="15.75" thickBot="1" x14ac:dyDescent="0.3">
      <c r="A24" s="86">
        <v>3280</v>
      </c>
      <c r="B24" s="79" t="s">
        <v>296</v>
      </c>
      <c r="C24" s="70"/>
      <c r="D24" s="69"/>
      <c r="E24" s="100"/>
      <c r="F24" s="126">
        <f>'2. Income &amp; Expenditure Budget'!G30</f>
        <v>10000</v>
      </c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</row>
    <row r="25" spans="1:18" ht="15.75" thickBot="1" x14ac:dyDescent="0.3">
      <c r="A25" s="86">
        <v>3281</v>
      </c>
      <c r="B25" s="79" t="s">
        <v>297</v>
      </c>
      <c r="C25" s="70"/>
      <c r="D25" s="69"/>
      <c r="E25" s="100"/>
      <c r="F25" s="126">
        <f>'2. Income &amp; Expenditure Budget'!G31</f>
        <v>2149.7999999999997</v>
      </c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</row>
    <row r="26" spans="1:18" ht="15.75" thickBot="1" x14ac:dyDescent="0.3">
      <c r="A26" s="86">
        <v>3282</v>
      </c>
      <c r="B26" s="79" t="s">
        <v>298</v>
      </c>
      <c r="C26" s="70"/>
      <c r="D26" s="69"/>
      <c r="E26" s="100"/>
      <c r="F26" s="126">
        <f>'2. Income &amp; Expenditure Budget'!G32</f>
        <v>8000</v>
      </c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</row>
    <row r="27" spans="1:18" ht="15.75" thickBot="1" x14ac:dyDescent="0.3">
      <c r="A27" s="86">
        <v>3283</v>
      </c>
      <c r="B27" s="79" t="s">
        <v>299</v>
      </c>
      <c r="C27" s="70"/>
      <c r="D27" s="69"/>
      <c r="E27" s="100"/>
      <c r="F27" s="126">
        <f>'2. Income &amp; Expenditure Budget'!G33</f>
        <v>21000</v>
      </c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</row>
    <row r="28" spans="1:18" ht="15.75" thickBot="1" x14ac:dyDescent="0.3">
      <c r="A28" s="86">
        <v>3284</v>
      </c>
      <c r="B28" s="79" t="s">
        <v>304</v>
      </c>
      <c r="C28" s="70"/>
      <c r="D28" s="69"/>
      <c r="E28" s="100"/>
      <c r="F28" s="126">
        <f>'2. Income &amp; Expenditure Budget'!G34</f>
        <v>6600</v>
      </c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</row>
    <row r="29" spans="1:18" ht="15.75" thickBot="1" x14ac:dyDescent="0.3">
      <c r="A29" s="86">
        <v>3285</v>
      </c>
      <c r="B29" s="79" t="s">
        <v>305</v>
      </c>
      <c r="C29" s="70"/>
      <c r="D29" s="69"/>
      <c r="E29" s="100"/>
      <c r="F29" s="126">
        <f>'2. Income &amp; Expenditure Budget'!G35</f>
        <v>0</v>
      </c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</row>
    <row r="30" spans="1:18" ht="15.75" thickBot="1" x14ac:dyDescent="0.3">
      <c r="A30" s="86">
        <v>3286</v>
      </c>
      <c r="B30" s="79" t="s">
        <v>306</v>
      </c>
      <c r="C30" s="70"/>
      <c r="D30" s="69"/>
      <c r="E30" s="100"/>
      <c r="F30" s="126">
        <f>'2. Income &amp; Expenditure Budget'!G36</f>
        <v>0</v>
      </c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</row>
    <row r="31" spans="1:18" ht="15.75" thickBot="1" x14ac:dyDescent="0.3">
      <c r="A31" s="86">
        <v>3287</v>
      </c>
      <c r="B31" s="82" t="s">
        <v>307</v>
      </c>
      <c r="C31" s="71"/>
      <c r="D31" s="72"/>
      <c r="E31" s="101"/>
      <c r="F31" s="126">
        <f>'2. Income &amp; Expenditure Budget'!G37</f>
        <v>0</v>
      </c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</row>
    <row r="32" spans="1:18" ht="15.75" thickBot="1" x14ac:dyDescent="0.3">
      <c r="A32" s="86">
        <v>3290</v>
      </c>
      <c r="B32" s="352" t="s">
        <v>3</v>
      </c>
      <c r="C32" s="70"/>
      <c r="D32" s="69"/>
      <c r="E32" s="100"/>
      <c r="F32" s="126">
        <f>'2. Income &amp; Expenditure Budget'!G38</f>
        <v>0</v>
      </c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</row>
    <row r="33" spans="1:18" ht="15.75" thickBot="1" x14ac:dyDescent="0.3">
      <c r="A33" s="90">
        <v>3294</v>
      </c>
      <c r="B33" s="353" t="s">
        <v>103</v>
      </c>
      <c r="C33" s="73"/>
      <c r="D33" s="68"/>
      <c r="E33" s="99"/>
      <c r="F33" s="126">
        <f>'2. Income &amp; Expenditure Budget'!G39</f>
        <v>0</v>
      </c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</row>
    <row r="34" spans="1:18" ht="15.75" thickBot="1" x14ac:dyDescent="0.3">
      <c r="A34" s="98" t="s">
        <v>53</v>
      </c>
      <c r="B34" s="97"/>
      <c r="C34" s="94"/>
      <c r="D34" s="94"/>
      <c r="E34" s="95"/>
      <c r="F34" s="315">
        <f t="shared" ref="F34:R34" si="0">SUM(F8:F33)</f>
        <v>100297.3</v>
      </c>
      <c r="G34" s="315">
        <f t="shared" si="0"/>
        <v>0</v>
      </c>
      <c r="H34" s="315">
        <f t="shared" si="0"/>
        <v>0</v>
      </c>
      <c r="I34" s="315">
        <f t="shared" si="0"/>
        <v>0</v>
      </c>
      <c r="J34" s="315">
        <f t="shared" si="0"/>
        <v>0</v>
      </c>
      <c r="K34" s="315">
        <f t="shared" si="0"/>
        <v>0</v>
      </c>
      <c r="L34" s="315">
        <f t="shared" si="0"/>
        <v>0</v>
      </c>
      <c r="M34" s="315">
        <f t="shared" si="0"/>
        <v>0</v>
      </c>
      <c r="N34" s="315">
        <f t="shared" si="0"/>
        <v>0</v>
      </c>
      <c r="O34" s="315">
        <f t="shared" si="0"/>
        <v>0</v>
      </c>
      <c r="P34" s="315">
        <f t="shared" si="0"/>
        <v>0</v>
      </c>
      <c r="Q34" s="315">
        <f t="shared" si="0"/>
        <v>0</v>
      </c>
      <c r="R34" s="315">
        <f t="shared" si="0"/>
        <v>0</v>
      </c>
    </row>
    <row r="35" spans="1:18" ht="15.75" thickBot="1" x14ac:dyDescent="0.3">
      <c r="A35" s="299"/>
      <c r="B35" s="299"/>
      <c r="C35" s="299"/>
      <c r="D35" s="299"/>
      <c r="E35" s="300"/>
      <c r="F35" s="368">
        <f>'[2]2. Income &amp; Expenditure Budget'!G43</f>
        <v>0</v>
      </c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</row>
    <row r="36" spans="1:18" ht="15.75" thickBot="1" x14ac:dyDescent="0.3">
      <c r="A36" s="98" t="s">
        <v>217</v>
      </c>
      <c r="B36" s="97"/>
      <c r="C36" s="94"/>
      <c r="D36" s="94"/>
      <c r="E36" s="95"/>
      <c r="F36" s="315">
        <f>'[2]2. Income &amp; Expenditure Budget'!G44</f>
        <v>0</v>
      </c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</row>
    <row r="37" spans="1:18" ht="15.75" thickBot="1" x14ac:dyDescent="0.3">
      <c r="A37" s="336">
        <v>3295</v>
      </c>
      <c r="B37" s="334" t="s">
        <v>175</v>
      </c>
      <c r="C37" s="302"/>
      <c r="D37" s="302"/>
      <c r="E37" s="338"/>
      <c r="F37" s="126">
        <f>'2. Income &amp; Expenditure Budget'!G44</f>
        <v>0</v>
      </c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</row>
    <row r="38" spans="1:18" ht="15.75" thickBot="1" x14ac:dyDescent="0.3">
      <c r="A38" s="333">
        <v>3296</v>
      </c>
      <c r="B38" s="328" t="s">
        <v>176</v>
      </c>
      <c r="C38" s="285"/>
      <c r="D38" s="285"/>
      <c r="E38" s="339"/>
      <c r="F38" s="126">
        <f>'2. Income &amp; Expenditure Budget'!G45</f>
        <v>0</v>
      </c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</row>
    <row r="39" spans="1:18" ht="15.75" thickBot="1" x14ac:dyDescent="0.3">
      <c r="A39" s="333">
        <v>3297</v>
      </c>
      <c r="B39" s="328" t="s">
        <v>177</v>
      </c>
      <c r="C39" s="285"/>
      <c r="D39" s="285"/>
      <c r="E39" s="339"/>
      <c r="F39" s="126">
        <f>'2. Income &amp; Expenditure Budget'!G46</f>
        <v>0</v>
      </c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</row>
    <row r="40" spans="1:18" ht="15.75" thickBot="1" x14ac:dyDescent="0.3">
      <c r="A40" s="333">
        <v>3298</v>
      </c>
      <c r="B40" s="328" t="s">
        <v>178</v>
      </c>
      <c r="C40" s="285"/>
      <c r="D40" s="285"/>
      <c r="E40" s="339"/>
      <c r="F40" s="126">
        <f>'2. Income &amp; Expenditure Budget'!G47</f>
        <v>0</v>
      </c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</row>
    <row r="41" spans="1:18" ht="15.75" thickBot="1" x14ac:dyDescent="0.3">
      <c r="A41" s="337">
        <v>3299</v>
      </c>
      <c r="B41" s="328" t="s">
        <v>179</v>
      </c>
      <c r="C41" s="285"/>
      <c r="D41" s="285"/>
      <c r="E41" s="339"/>
      <c r="F41" s="126">
        <f>'2. Income &amp; Expenditure Budget'!G48</f>
        <v>0</v>
      </c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</row>
    <row r="42" spans="1:18" ht="15.75" thickBot="1" x14ac:dyDescent="0.3">
      <c r="A42" s="335" t="s">
        <v>180</v>
      </c>
      <c r="B42" s="303"/>
      <c r="C42" s="303"/>
      <c r="D42" s="303"/>
      <c r="E42" s="304"/>
      <c r="F42" s="315">
        <f>SUM(F37:F41)</f>
        <v>0</v>
      </c>
      <c r="G42" s="315">
        <f t="shared" ref="G42:R42" si="1">SUM(G37:G41)</f>
        <v>0</v>
      </c>
      <c r="H42" s="315">
        <f t="shared" si="1"/>
        <v>0</v>
      </c>
      <c r="I42" s="315">
        <f t="shared" si="1"/>
        <v>0</v>
      </c>
      <c r="J42" s="315">
        <f t="shared" si="1"/>
        <v>0</v>
      </c>
      <c r="K42" s="315">
        <f t="shared" si="1"/>
        <v>0</v>
      </c>
      <c r="L42" s="315">
        <f t="shared" si="1"/>
        <v>0</v>
      </c>
      <c r="M42" s="315">
        <f t="shared" si="1"/>
        <v>0</v>
      </c>
      <c r="N42" s="315">
        <f t="shared" si="1"/>
        <v>0</v>
      </c>
      <c r="O42" s="315">
        <f t="shared" si="1"/>
        <v>0</v>
      </c>
      <c r="P42" s="315">
        <f t="shared" si="1"/>
        <v>0</v>
      </c>
      <c r="Q42" s="315">
        <f t="shared" si="1"/>
        <v>0</v>
      </c>
      <c r="R42" s="315">
        <f t="shared" si="1"/>
        <v>0</v>
      </c>
    </row>
    <row r="43" spans="1:18" ht="15.75" thickBot="1" x14ac:dyDescent="0.3">
      <c r="A43" s="89"/>
      <c r="B43" s="60" t="s">
        <v>43</v>
      </c>
      <c r="C43" s="40"/>
      <c r="D43" s="10"/>
      <c r="E43" s="10"/>
      <c r="F43" s="368">
        <f>'[2]2. Income &amp; Expenditure Budget'!G51</f>
        <v>0</v>
      </c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</row>
    <row r="44" spans="1:18" ht="15.75" thickBot="1" x14ac:dyDescent="0.3">
      <c r="A44" s="98" t="s">
        <v>59</v>
      </c>
      <c r="B44" s="97"/>
      <c r="C44" s="94"/>
      <c r="D44" s="94"/>
      <c r="E44" s="95"/>
      <c r="F44" s="315">
        <f>'[2]2. Income &amp; Expenditure Budget'!G52</f>
        <v>0</v>
      </c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</row>
    <row r="45" spans="1:18" ht="15.75" thickBot="1" x14ac:dyDescent="0.3">
      <c r="A45" s="90">
        <v>3310</v>
      </c>
      <c r="B45" s="83" t="s">
        <v>83</v>
      </c>
      <c r="C45" s="73"/>
      <c r="D45" s="68"/>
      <c r="E45" s="99"/>
      <c r="F45" s="126">
        <f>'2. Income &amp; Expenditure Budget'!G52</f>
        <v>0</v>
      </c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5.75" thickBot="1" x14ac:dyDescent="0.3">
      <c r="A46" s="86">
        <v>3330</v>
      </c>
      <c r="B46" s="79" t="s">
        <v>102</v>
      </c>
      <c r="C46" s="70"/>
      <c r="D46" s="69"/>
      <c r="E46" s="100"/>
      <c r="F46" s="126">
        <f>'2. Income &amp; Expenditure Budget'!G53</f>
        <v>0</v>
      </c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</row>
    <row r="47" spans="1:18" ht="15.75" thickBot="1" x14ac:dyDescent="0.3">
      <c r="A47" s="87">
        <v>3335</v>
      </c>
      <c r="B47" s="80" t="s">
        <v>218</v>
      </c>
      <c r="C47" s="70"/>
      <c r="D47" s="69"/>
      <c r="E47" s="100"/>
      <c r="F47" s="126">
        <f>'2. Income &amp; Expenditure Budget'!G54</f>
        <v>0</v>
      </c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</row>
    <row r="48" spans="1:18" ht="15.75" thickBot="1" x14ac:dyDescent="0.3">
      <c r="A48" s="87">
        <v>3350</v>
      </c>
      <c r="B48" s="81" t="s">
        <v>90</v>
      </c>
      <c r="C48" s="70"/>
      <c r="D48" s="69"/>
      <c r="E48" s="100"/>
      <c r="F48" s="126">
        <f>'2. Income &amp; Expenditure Budget'!G55</f>
        <v>0</v>
      </c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</row>
    <row r="49" spans="1:18" ht="15.75" thickBot="1" x14ac:dyDescent="0.3">
      <c r="A49" s="87">
        <v>3360</v>
      </c>
      <c r="B49" s="81" t="s">
        <v>91</v>
      </c>
      <c r="C49" s="70"/>
      <c r="D49" s="69"/>
      <c r="E49" s="100"/>
      <c r="F49" s="126">
        <f>'2. Income &amp; Expenditure Budget'!G56</f>
        <v>0</v>
      </c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</row>
    <row r="50" spans="1:18" ht="15.75" thickBot="1" x14ac:dyDescent="0.3">
      <c r="A50" s="87">
        <v>3370</v>
      </c>
      <c r="B50" s="81" t="s">
        <v>204</v>
      </c>
      <c r="C50" s="70"/>
      <c r="D50" s="69"/>
      <c r="E50" s="100"/>
      <c r="F50" s="126">
        <f>'2. Income &amp; Expenditure Budget'!G57</f>
        <v>0</v>
      </c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</row>
    <row r="51" spans="1:18" ht="15.75" thickBot="1" x14ac:dyDescent="0.3">
      <c r="A51" s="87">
        <v>3375</v>
      </c>
      <c r="B51" s="80" t="s">
        <v>44</v>
      </c>
      <c r="C51" s="70"/>
      <c r="D51" s="69"/>
      <c r="E51" s="100"/>
      <c r="F51" s="126">
        <f>'2. Income &amp; Expenditure Budget'!G58</f>
        <v>0</v>
      </c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</row>
    <row r="52" spans="1:18" ht="15.75" thickBot="1" x14ac:dyDescent="0.3">
      <c r="A52" s="87">
        <v>3390</v>
      </c>
      <c r="B52" s="81" t="s">
        <v>45</v>
      </c>
      <c r="C52" s="70"/>
      <c r="D52" s="69"/>
      <c r="E52" s="100"/>
      <c r="F52" s="126">
        <f>'2. Income &amp; Expenditure Budget'!G59</f>
        <v>0</v>
      </c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</row>
    <row r="53" spans="1:18" ht="15.75" thickBot="1" x14ac:dyDescent="0.3">
      <c r="A53" s="86">
        <v>3410</v>
      </c>
      <c r="B53" s="79" t="s">
        <v>74</v>
      </c>
      <c r="C53" s="70"/>
      <c r="D53" s="69"/>
      <c r="E53" s="100"/>
      <c r="F53" s="126">
        <f>'2. Income &amp; Expenditure Budget'!G60</f>
        <v>0</v>
      </c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</row>
    <row r="54" spans="1:18" ht="15.75" thickBot="1" x14ac:dyDescent="0.3">
      <c r="A54" s="86">
        <v>3420</v>
      </c>
      <c r="B54" s="79" t="s">
        <v>4</v>
      </c>
      <c r="C54" s="70"/>
      <c r="D54" s="69"/>
      <c r="E54" s="100"/>
      <c r="F54" s="126">
        <f>'2. Income &amp; Expenditure Budget'!G61</f>
        <v>0</v>
      </c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</row>
    <row r="55" spans="1:18" ht="15.75" thickBot="1" x14ac:dyDescent="0.3">
      <c r="A55" s="86">
        <v>3430</v>
      </c>
      <c r="B55" s="79" t="s">
        <v>5</v>
      </c>
      <c r="C55" s="70"/>
      <c r="D55" s="69"/>
      <c r="E55" s="100"/>
      <c r="F55" s="126">
        <f>'2. Income &amp; Expenditure Budget'!G62</f>
        <v>0</v>
      </c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</row>
    <row r="56" spans="1:18" ht="15.75" thickBot="1" x14ac:dyDescent="0.3">
      <c r="A56" s="86">
        <v>3440</v>
      </c>
      <c r="B56" s="79" t="s">
        <v>219</v>
      </c>
      <c r="C56" s="70"/>
      <c r="D56" s="69"/>
      <c r="E56" s="100"/>
      <c r="F56" s="126">
        <f>'2. Income &amp; Expenditure Budget'!G63</f>
        <v>0</v>
      </c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</row>
    <row r="57" spans="1:18" ht="15.75" thickBot="1" x14ac:dyDescent="0.3">
      <c r="A57" s="86">
        <v>3450</v>
      </c>
      <c r="B57" s="79" t="s">
        <v>205</v>
      </c>
      <c r="C57" s="70"/>
      <c r="D57" s="69"/>
      <c r="E57" s="100"/>
      <c r="F57" s="126">
        <f>'2. Income &amp; Expenditure Budget'!G64</f>
        <v>0</v>
      </c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</row>
    <row r="58" spans="1:18" ht="15.75" thickBot="1" x14ac:dyDescent="0.3">
      <c r="A58" s="86">
        <v>3490</v>
      </c>
      <c r="B58" s="79" t="s">
        <v>206</v>
      </c>
      <c r="C58" s="70"/>
      <c r="D58" s="69"/>
      <c r="E58" s="100"/>
      <c r="F58" s="126">
        <f>'2. Income &amp; Expenditure Budget'!G65</f>
        <v>0</v>
      </c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</row>
    <row r="59" spans="1:18" ht="15.75" thickBot="1" x14ac:dyDescent="0.3">
      <c r="A59" s="87">
        <v>3495</v>
      </c>
      <c r="B59" s="80" t="s">
        <v>46</v>
      </c>
      <c r="C59" s="70"/>
      <c r="D59" s="70"/>
      <c r="E59" s="102"/>
      <c r="F59" s="126">
        <f>'2. Income &amp; Expenditure Budget'!G66</f>
        <v>0</v>
      </c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</row>
    <row r="60" spans="1:18" ht="15.75" thickBot="1" x14ac:dyDescent="0.3">
      <c r="A60" s="87">
        <v>3500</v>
      </c>
      <c r="B60" s="81" t="s">
        <v>220</v>
      </c>
      <c r="C60" s="70"/>
      <c r="D60" s="70"/>
      <c r="E60" s="102"/>
      <c r="F60" s="126">
        <f>'2. Income &amp; Expenditure Budget'!G67</f>
        <v>0</v>
      </c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</row>
    <row r="61" spans="1:18" ht="15.75" thickBot="1" x14ac:dyDescent="0.3">
      <c r="A61" s="87">
        <v>3510</v>
      </c>
      <c r="B61" s="81" t="s">
        <v>6</v>
      </c>
      <c r="C61" s="70"/>
      <c r="D61" s="69"/>
      <c r="E61" s="100"/>
      <c r="F61" s="126">
        <f>'2. Income &amp; Expenditure Budget'!G68</f>
        <v>0</v>
      </c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</row>
    <row r="62" spans="1:18" ht="15.75" thickBot="1" x14ac:dyDescent="0.3">
      <c r="A62" s="87">
        <v>3520</v>
      </c>
      <c r="B62" s="81" t="s">
        <v>221</v>
      </c>
      <c r="C62" s="70"/>
      <c r="D62" s="69"/>
      <c r="E62" s="100"/>
      <c r="F62" s="126">
        <f>'2. Income &amp; Expenditure Budget'!G69</f>
        <v>0</v>
      </c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</row>
    <row r="63" spans="1:18" ht="15.75" thickBot="1" x14ac:dyDescent="0.3">
      <c r="A63" s="87">
        <v>3530</v>
      </c>
      <c r="B63" s="81" t="s">
        <v>222</v>
      </c>
      <c r="C63" s="70"/>
      <c r="D63" s="69"/>
      <c r="E63" s="100"/>
      <c r="F63" s="126">
        <f>'2. Income &amp; Expenditure Budget'!G70</f>
        <v>0</v>
      </c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</row>
    <row r="64" spans="1:18" s="40" customFormat="1" ht="15.75" thickBot="1" x14ac:dyDescent="0.3">
      <c r="A64" s="86">
        <v>3535</v>
      </c>
      <c r="B64" s="79" t="s">
        <v>223</v>
      </c>
      <c r="C64" s="70"/>
      <c r="D64" s="69"/>
      <c r="E64" s="100"/>
      <c r="F64" s="126">
        <f>'2. Income &amp; Expenditure Budget'!G71</f>
        <v>0</v>
      </c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15.75" thickBot="1" x14ac:dyDescent="0.3">
      <c r="A65" s="86">
        <v>3550</v>
      </c>
      <c r="B65" s="79" t="s">
        <v>47</v>
      </c>
      <c r="C65" s="70"/>
      <c r="D65" s="69"/>
      <c r="E65" s="100"/>
      <c r="F65" s="126">
        <f>'2. Income &amp; Expenditure Budget'!G72</f>
        <v>0</v>
      </c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s="40" customFormat="1" ht="15.75" thickBot="1" x14ac:dyDescent="0.3">
      <c r="A66" s="86">
        <v>3570</v>
      </c>
      <c r="B66" s="79" t="s">
        <v>92</v>
      </c>
      <c r="C66" s="70"/>
      <c r="D66" s="69"/>
      <c r="E66" s="100"/>
      <c r="F66" s="126">
        <f>'2. Income &amp; Expenditure Budget'!G73</f>
        <v>0</v>
      </c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</row>
    <row r="67" spans="1:18" s="40" customFormat="1" ht="15.75" thickBot="1" x14ac:dyDescent="0.3">
      <c r="A67" s="86">
        <v>3574</v>
      </c>
      <c r="B67" s="79" t="s">
        <v>181</v>
      </c>
      <c r="C67" s="70"/>
      <c r="D67" s="69"/>
      <c r="E67" s="100"/>
      <c r="F67" s="126">
        <f>'2. Income &amp; Expenditure Budget'!G74</f>
        <v>0</v>
      </c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</row>
    <row r="68" spans="1:18" s="40" customFormat="1" ht="15.75" thickBot="1" x14ac:dyDescent="0.3">
      <c r="A68" s="86">
        <v>3575</v>
      </c>
      <c r="B68" s="79" t="s">
        <v>182</v>
      </c>
      <c r="C68" s="70"/>
      <c r="D68" s="69"/>
      <c r="E68" s="100"/>
      <c r="F68" s="126">
        <f>'2. Income &amp; Expenditure Budget'!G75</f>
        <v>0</v>
      </c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</row>
    <row r="69" spans="1:18" ht="15.75" thickBot="1" x14ac:dyDescent="0.3">
      <c r="A69" s="98" t="s">
        <v>60</v>
      </c>
      <c r="B69" s="97"/>
      <c r="C69" s="94"/>
      <c r="D69" s="94"/>
      <c r="E69" s="95"/>
      <c r="F69" s="315">
        <f>SUM(F45:F68)</f>
        <v>0</v>
      </c>
      <c r="G69" s="315">
        <f t="shared" ref="G69:R69" si="2">SUM(G45:G68)</f>
        <v>0</v>
      </c>
      <c r="H69" s="315">
        <f t="shared" si="2"/>
        <v>0</v>
      </c>
      <c r="I69" s="315">
        <f t="shared" si="2"/>
        <v>0</v>
      </c>
      <c r="J69" s="315">
        <f t="shared" si="2"/>
        <v>0</v>
      </c>
      <c r="K69" s="315">
        <f t="shared" si="2"/>
        <v>0</v>
      </c>
      <c r="L69" s="315">
        <f t="shared" si="2"/>
        <v>0</v>
      </c>
      <c r="M69" s="315">
        <f t="shared" si="2"/>
        <v>0</v>
      </c>
      <c r="N69" s="315">
        <f t="shared" si="2"/>
        <v>0</v>
      </c>
      <c r="O69" s="315">
        <f t="shared" si="2"/>
        <v>0</v>
      </c>
      <c r="P69" s="315">
        <f t="shared" si="2"/>
        <v>0</v>
      </c>
      <c r="Q69" s="315">
        <f t="shared" si="2"/>
        <v>0</v>
      </c>
      <c r="R69" s="315">
        <f t="shared" si="2"/>
        <v>0</v>
      </c>
    </row>
    <row r="70" spans="1:18" ht="15.75" thickBot="1" x14ac:dyDescent="0.3">
      <c r="A70" s="89"/>
      <c r="B70" s="60" t="s">
        <v>43</v>
      </c>
      <c r="C70" s="40"/>
      <c r="D70" s="10"/>
      <c r="E70" s="10"/>
      <c r="F70" s="368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</row>
    <row r="71" spans="1:18" ht="15.75" thickBot="1" x14ac:dyDescent="0.3">
      <c r="A71" s="98" t="s">
        <v>7</v>
      </c>
      <c r="B71" s="97"/>
      <c r="C71" s="94"/>
      <c r="D71" s="94"/>
      <c r="E71" s="95"/>
      <c r="F71" s="315">
        <f>'[2]2. Income &amp; Expenditure Budget'!G79</f>
        <v>0</v>
      </c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</row>
    <row r="72" spans="1:18" ht="15.75" thickBot="1" x14ac:dyDescent="0.3">
      <c r="A72" s="86">
        <v>3650</v>
      </c>
      <c r="B72" s="79" t="s">
        <v>8</v>
      </c>
      <c r="C72" s="70"/>
      <c r="D72" s="69"/>
      <c r="E72" s="100"/>
      <c r="F72" s="126">
        <f>'2. Income &amp; Expenditure Budget'!G79</f>
        <v>0</v>
      </c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</row>
    <row r="73" spans="1:18" ht="15.75" thickBot="1" x14ac:dyDescent="0.3">
      <c r="A73" s="86">
        <v>3700</v>
      </c>
      <c r="B73" s="79" t="s">
        <v>207</v>
      </c>
      <c r="C73" s="70"/>
      <c r="D73" s="69"/>
      <c r="E73" s="100"/>
      <c r="F73" s="126">
        <f>'2. Income &amp; Expenditure Budget'!G80</f>
        <v>0</v>
      </c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</row>
    <row r="74" spans="1:18" ht="15.75" thickBot="1" x14ac:dyDescent="0.3">
      <c r="A74" s="86">
        <v>3770</v>
      </c>
      <c r="B74" s="79" t="s">
        <v>224</v>
      </c>
      <c r="C74" s="70"/>
      <c r="D74" s="69"/>
      <c r="E74" s="100"/>
      <c r="F74" s="126">
        <f>'2. Income &amp; Expenditure Budget'!G81</f>
        <v>0</v>
      </c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</row>
    <row r="75" spans="1:18" ht="15.75" thickBot="1" x14ac:dyDescent="0.3">
      <c r="A75" s="86">
        <v>3800</v>
      </c>
      <c r="B75" s="79" t="s">
        <v>9</v>
      </c>
      <c r="C75" s="70"/>
      <c r="D75" s="69"/>
      <c r="E75" s="100"/>
      <c r="F75" s="126">
        <f>'2. Income &amp; Expenditure Budget'!G82</f>
        <v>0</v>
      </c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</row>
    <row r="76" spans="1:18" s="40" customFormat="1" ht="15.75" thickBot="1" x14ac:dyDescent="0.3">
      <c r="A76" s="86">
        <v>3850</v>
      </c>
      <c r="B76" s="79" t="s">
        <v>7</v>
      </c>
      <c r="C76" s="70"/>
      <c r="D76" s="69"/>
      <c r="E76" s="100"/>
      <c r="F76" s="126">
        <f>'2. Income &amp; Expenditure Budget'!G83</f>
        <v>0</v>
      </c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</row>
    <row r="77" spans="1:18" s="40" customFormat="1" ht="15.75" thickBot="1" x14ac:dyDescent="0.3">
      <c r="A77" s="86">
        <v>3851</v>
      </c>
      <c r="B77" s="79" t="s">
        <v>183</v>
      </c>
      <c r="C77" s="70"/>
      <c r="D77" s="69"/>
      <c r="E77" s="100"/>
      <c r="F77" s="126">
        <f>'2. Income &amp; Expenditure Budget'!G84</f>
        <v>0</v>
      </c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</row>
    <row r="78" spans="1:18" s="40" customFormat="1" ht="15.75" thickBot="1" x14ac:dyDescent="0.3">
      <c r="A78" s="86">
        <v>3852</v>
      </c>
      <c r="B78" s="79" t="s">
        <v>184</v>
      </c>
      <c r="C78" s="70"/>
      <c r="D78" s="69"/>
      <c r="E78" s="100"/>
      <c r="F78" s="126">
        <f>'2. Income &amp; Expenditure Budget'!G85</f>
        <v>0</v>
      </c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</row>
    <row r="79" spans="1:18" s="40" customFormat="1" ht="15.75" thickBot="1" x14ac:dyDescent="0.3">
      <c r="A79" s="86">
        <v>3853</v>
      </c>
      <c r="B79" s="79" t="s">
        <v>185</v>
      </c>
      <c r="C79" s="70"/>
      <c r="D79" s="69"/>
      <c r="E79" s="100"/>
      <c r="F79" s="126">
        <f>'2. Income &amp; Expenditure Budget'!G86</f>
        <v>0</v>
      </c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</row>
    <row r="80" spans="1:18" ht="15.75" thickBot="1" x14ac:dyDescent="0.3">
      <c r="A80" s="98" t="s">
        <v>61</v>
      </c>
      <c r="B80" s="97"/>
      <c r="C80" s="94"/>
      <c r="D80" s="94"/>
      <c r="E80" s="95"/>
      <c r="F80" s="315">
        <f>SUM(F72:F79)</f>
        <v>0</v>
      </c>
      <c r="G80" s="315">
        <f t="shared" ref="G80:R80" si="3">SUM(G72:G79)</f>
        <v>0</v>
      </c>
      <c r="H80" s="315">
        <f t="shared" si="3"/>
        <v>0</v>
      </c>
      <c r="I80" s="315">
        <f t="shared" si="3"/>
        <v>0</v>
      </c>
      <c r="J80" s="315">
        <f t="shared" si="3"/>
        <v>0</v>
      </c>
      <c r="K80" s="315">
        <f t="shared" si="3"/>
        <v>0</v>
      </c>
      <c r="L80" s="315">
        <f t="shared" si="3"/>
        <v>0</v>
      </c>
      <c r="M80" s="315">
        <f t="shared" si="3"/>
        <v>0</v>
      </c>
      <c r="N80" s="315">
        <f t="shared" si="3"/>
        <v>0</v>
      </c>
      <c r="O80" s="315">
        <f t="shared" si="3"/>
        <v>0</v>
      </c>
      <c r="P80" s="315">
        <f t="shared" si="3"/>
        <v>0</v>
      </c>
      <c r="Q80" s="315">
        <f t="shared" si="3"/>
        <v>0</v>
      </c>
      <c r="R80" s="315">
        <f t="shared" si="3"/>
        <v>0</v>
      </c>
    </row>
    <row r="81" spans="1:18" ht="15.75" thickBot="1" x14ac:dyDescent="0.3">
      <c r="A81" s="89"/>
      <c r="B81" s="60" t="s">
        <v>43</v>
      </c>
      <c r="C81" s="40"/>
      <c r="D81" s="10"/>
      <c r="E81" s="10"/>
      <c r="F81" s="368">
        <f>'[2]2. Income &amp; Expenditure Budget'!G89</f>
        <v>0</v>
      </c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</row>
    <row r="82" spans="1:18" ht="15.75" thickBot="1" x14ac:dyDescent="0.3">
      <c r="A82" s="98"/>
      <c r="B82" s="97" t="s">
        <v>10</v>
      </c>
      <c r="C82" s="94"/>
      <c r="D82" s="94"/>
      <c r="E82" s="95"/>
      <c r="F82" s="315">
        <f>F80+F69+F42+F34</f>
        <v>100297.3</v>
      </c>
      <c r="G82" s="315">
        <f t="shared" ref="G82:R82" si="4">G80+G69+G42+G34</f>
        <v>0</v>
      </c>
      <c r="H82" s="315">
        <f t="shared" si="4"/>
        <v>0</v>
      </c>
      <c r="I82" s="315">
        <f t="shared" si="4"/>
        <v>0</v>
      </c>
      <c r="J82" s="315">
        <f t="shared" si="4"/>
        <v>0</v>
      </c>
      <c r="K82" s="315">
        <f t="shared" si="4"/>
        <v>0</v>
      </c>
      <c r="L82" s="315">
        <f t="shared" si="4"/>
        <v>0</v>
      </c>
      <c r="M82" s="315">
        <f t="shared" si="4"/>
        <v>0</v>
      </c>
      <c r="N82" s="315">
        <f t="shared" si="4"/>
        <v>0</v>
      </c>
      <c r="O82" s="315">
        <f t="shared" si="4"/>
        <v>0</v>
      </c>
      <c r="P82" s="315">
        <f t="shared" si="4"/>
        <v>0</v>
      </c>
      <c r="Q82" s="315">
        <f t="shared" si="4"/>
        <v>0</v>
      </c>
      <c r="R82" s="315">
        <f t="shared" si="4"/>
        <v>0</v>
      </c>
    </row>
    <row r="83" spans="1:18" ht="15.75" thickBot="1" x14ac:dyDescent="0.3">
      <c r="A83" s="316"/>
      <c r="B83" s="317"/>
      <c r="C83" s="317"/>
      <c r="D83" s="317"/>
      <c r="E83" s="318"/>
      <c r="F83" s="368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</row>
    <row r="84" spans="1:18" ht="19.5" thickBot="1" x14ac:dyDescent="0.35">
      <c r="A84" s="309"/>
      <c r="B84" s="310" t="s">
        <v>11</v>
      </c>
      <c r="C84" s="72"/>
      <c r="D84" s="101"/>
      <c r="E84" s="101"/>
      <c r="F84" s="368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</row>
    <row r="85" spans="1:18" ht="15.75" thickBot="1" x14ac:dyDescent="0.3">
      <c r="A85" s="312"/>
      <c r="B85" s="283"/>
      <c r="C85" s="284"/>
      <c r="D85" s="284"/>
      <c r="E85" s="284"/>
      <c r="F85" s="368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</row>
    <row r="86" spans="1:18" ht="15.75" thickBot="1" x14ac:dyDescent="0.3">
      <c r="A86" s="357" t="s">
        <v>62</v>
      </c>
      <c r="B86" s="290"/>
      <c r="C86" s="290"/>
      <c r="D86" s="290"/>
      <c r="E86" s="290"/>
      <c r="F86" s="371">
        <f>'[2]2. Income &amp; Expenditure Budget'!G94</f>
        <v>0</v>
      </c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</row>
    <row r="87" spans="1:18" ht="15.75" thickBot="1" x14ac:dyDescent="0.3">
      <c r="A87" s="359">
        <v>4110</v>
      </c>
      <c r="B87" s="360" t="s">
        <v>225</v>
      </c>
      <c r="C87" s="283"/>
      <c r="D87" s="284"/>
      <c r="E87" s="325"/>
      <c r="F87" s="126">
        <f>'2. Income &amp; Expenditure Budget'!G94</f>
        <v>0</v>
      </c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</row>
    <row r="88" spans="1:18" ht="15.75" thickBot="1" x14ac:dyDescent="0.3">
      <c r="A88" s="113">
        <v>4111</v>
      </c>
      <c r="B88" s="114" t="s">
        <v>226</v>
      </c>
      <c r="C88" s="73"/>
      <c r="D88" s="68"/>
      <c r="E88" s="99"/>
      <c r="F88" s="126">
        <f>'2. Income &amp; Expenditure Budget'!G95</f>
        <v>0</v>
      </c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</row>
    <row r="89" spans="1:18" s="40" customFormat="1" ht="15.75" thickBot="1" x14ac:dyDescent="0.3">
      <c r="A89" s="113">
        <v>4112</v>
      </c>
      <c r="B89" s="114" t="s">
        <v>308</v>
      </c>
      <c r="C89" s="73"/>
      <c r="D89" s="68"/>
      <c r="E89" s="99"/>
      <c r="F89" s="126">
        <f>'2. Income &amp; Expenditure Budget'!G96</f>
        <v>0</v>
      </c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</row>
    <row r="90" spans="1:18" ht="15.75" thickBot="1" x14ac:dyDescent="0.3">
      <c r="A90" s="86">
        <v>4150</v>
      </c>
      <c r="B90" s="79" t="s">
        <v>227</v>
      </c>
      <c r="C90" s="70"/>
      <c r="D90" s="69"/>
      <c r="E90" s="100"/>
      <c r="F90" s="126">
        <f>'2. Income &amp; Expenditure Budget'!G97</f>
        <v>5130</v>
      </c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</row>
    <row r="91" spans="1:18" ht="15.75" thickBot="1" x14ac:dyDescent="0.3">
      <c r="A91" s="87">
        <v>4155</v>
      </c>
      <c r="B91" s="80" t="s">
        <v>75</v>
      </c>
      <c r="C91" s="70"/>
      <c r="D91" s="69"/>
      <c r="E91" s="100"/>
      <c r="F91" s="126">
        <f>'2. Income &amp; Expenditure Budget'!G98</f>
        <v>0</v>
      </c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</row>
    <row r="92" spans="1:18" ht="15.75" thickBot="1" x14ac:dyDescent="0.3">
      <c r="A92" s="87">
        <v>4170</v>
      </c>
      <c r="B92" s="81" t="s">
        <v>93</v>
      </c>
      <c r="C92" s="70"/>
      <c r="D92" s="69"/>
      <c r="E92" s="100"/>
      <c r="F92" s="126">
        <f>'2. Income &amp; Expenditure Budget'!G99</f>
        <v>0</v>
      </c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</row>
    <row r="93" spans="1:18" ht="15.75" thickBot="1" x14ac:dyDescent="0.3">
      <c r="A93" s="87">
        <v>4190</v>
      </c>
      <c r="B93" s="81" t="s">
        <v>196</v>
      </c>
      <c r="C93" s="70"/>
      <c r="D93" s="69"/>
      <c r="E93" s="100"/>
      <c r="F93" s="126">
        <f>'2. Income &amp; Expenditure Budget'!G100</f>
        <v>0</v>
      </c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</row>
    <row r="94" spans="1:18" ht="15.75" thickBot="1" x14ac:dyDescent="0.3">
      <c r="A94" s="91">
        <v>4194</v>
      </c>
      <c r="B94" s="322" t="s">
        <v>104</v>
      </c>
      <c r="C94" s="71"/>
      <c r="D94" s="72"/>
      <c r="E94" s="101"/>
      <c r="F94" s="126">
        <f>'2. Income &amp; Expenditure Budget'!G101</f>
        <v>0</v>
      </c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</row>
    <row r="95" spans="1:18" ht="15.75" thickBot="1" x14ac:dyDescent="0.3">
      <c r="A95" s="373">
        <v>4196</v>
      </c>
      <c r="B95" s="374" t="s">
        <v>228</v>
      </c>
      <c r="C95" s="375"/>
      <c r="D95" s="376"/>
      <c r="E95" s="377"/>
      <c r="F95" s="126">
        <f>'2. Income &amp; Expenditure Budget'!G102</f>
        <v>0</v>
      </c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</row>
    <row r="96" spans="1:18" ht="15.75" thickBot="1" x14ac:dyDescent="0.3">
      <c r="A96" s="378">
        <v>4197</v>
      </c>
      <c r="B96" s="379" t="s">
        <v>329</v>
      </c>
      <c r="C96" s="379"/>
      <c r="D96" s="380"/>
      <c r="E96" s="380"/>
      <c r="F96" s="126">
        <f>'2. Income &amp; Expenditure Budget'!G103</f>
        <v>0</v>
      </c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</row>
    <row r="97" spans="1:18" ht="15.75" thickBot="1" x14ac:dyDescent="0.3">
      <c r="A97" s="120" t="s">
        <v>72</v>
      </c>
      <c r="B97" s="121"/>
      <c r="C97" s="121"/>
      <c r="D97" s="121"/>
      <c r="E97" s="121"/>
      <c r="F97" s="371">
        <f>SUM(F87:F96)</f>
        <v>5130</v>
      </c>
      <c r="G97" s="371">
        <f t="shared" ref="G97:R97" si="5">SUM(G87:G96)</f>
        <v>0</v>
      </c>
      <c r="H97" s="371">
        <f t="shared" si="5"/>
        <v>0</v>
      </c>
      <c r="I97" s="371">
        <f t="shared" si="5"/>
        <v>0</v>
      </c>
      <c r="J97" s="371">
        <f t="shared" si="5"/>
        <v>0</v>
      </c>
      <c r="K97" s="371">
        <f t="shared" si="5"/>
        <v>0</v>
      </c>
      <c r="L97" s="371">
        <f t="shared" si="5"/>
        <v>0</v>
      </c>
      <c r="M97" s="371">
        <f t="shared" si="5"/>
        <v>0</v>
      </c>
      <c r="N97" s="371">
        <f t="shared" si="5"/>
        <v>0</v>
      </c>
      <c r="O97" s="371">
        <f t="shared" si="5"/>
        <v>0</v>
      </c>
      <c r="P97" s="371">
        <f t="shared" si="5"/>
        <v>0</v>
      </c>
      <c r="Q97" s="371">
        <f t="shared" si="5"/>
        <v>0</v>
      </c>
      <c r="R97" s="371">
        <f t="shared" si="5"/>
        <v>0</v>
      </c>
    </row>
    <row r="98" spans="1:18" ht="15.75" thickBot="1" x14ac:dyDescent="0.3">
      <c r="A98" s="89"/>
      <c r="B98" s="60" t="s">
        <v>43</v>
      </c>
      <c r="C98" s="40"/>
      <c r="D98" s="10"/>
      <c r="E98" s="10"/>
      <c r="F98" s="368">
        <f>'[2]2. Income &amp; Expenditure Budget'!G107</f>
        <v>0</v>
      </c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</row>
    <row r="99" spans="1:18" ht="15.75" thickBot="1" x14ac:dyDescent="0.3">
      <c r="A99" s="120" t="s">
        <v>63</v>
      </c>
      <c r="B99" s="121"/>
      <c r="C99" s="121"/>
      <c r="D99" s="121"/>
      <c r="E99" s="121"/>
      <c r="F99" s="371">
        <f>'[2]2. Income &amp; Expenditure Budget'!G108</f>
        <v>0</v>
      </c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</row>
    <row r="100" spans="1:18" ht="15.75" thickBot="1" x14ac:dyDescent="0.3">
      <c r="A100" s="332">
        <v>4310</v>
      </c>
      <c r="B100" s="79" t="s">
        <v>229</v>
      </c>
      <c r="C100" s="70"/>
      <c r="D100" s="69"/>
      <c r="E100" s="100"/>
      <c r="F100" s="126">
        <f>'2. Income &amp; Expenditure Budget'!G108</f>
        <v>0</v>
      </c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</row>
    <row r="101" spans="1:18" ht="15.75" thickBot="1" x14ac:dyDescent="0.3">
      <c r="A101" s="86">
        <v>4330</v>
      </c>
      <c r="B101" s="79" t="s">
        <v>208</v>
      </c>
      <c r="C101" s="70"/>
      <c r="D101" s="69"/>
      <c r="E101" s="100"/>
      <c r="F101" s="126">
        <f>'2. Income &amp; Expenditure Budget'!G109</f>
        <v>0</v>
      </c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</row>
    <row r="102" spans="1:18" ht="15.75" thickBot="1" x14ac:dyDescent="0.3">
      <c r="A102" s="86">
        <v>4350</v>
      </c>
      <c r="B102" s="79" t="s">
        <v>230</v>
      </c>
      <c r="C102" s="70"/>
      <c r="D102" s="69"/>
      <c r="E102" s="100"/>
      <c r="F102" s="126">
        <f>'2. Income &amp; Expenditure Budget'!G110</f>
        <v>0</v>
      </c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</row>
    <row r="103" spans="1:18" ht="15.75" thickBot="1" x14ac:dyDescent="0.3">
      <c r="A103" s="86">
        <v>4370</v>
      </c>
      <c r="B103" s="79" t="s">
        <v>231</v>
      </c>
      <c r="C103" s="70"/>
      <c r="D103" s="69"/>
      <c r="E103" s="100"/>
      <c r="F103" s="126">
        <f>'2. Income &amp; Expenditure Budget'!G111</f>
        <v>0</v>
      </c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</row>
    <row r="104" spans="1:18" ht="15.75" thickBot="1" x14ac:dyDescent="0.3">
      <c r="A104" s="86">
        <v>4390</v>
      </c>
      <c r="B104" s="79" t="s">
        <v>232</v>
      </c>
      <c r="C104" s="70"/>
      <c r="D104" s="69"/>
      <c r="E104" s="100"/>
      <c r="F104" s="126">
        <f>'2. Income &amp; Expenditure Budget'!G112</f>
        <v>0</v>
      </c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</row>
    <row r="105" spans="1:18" ht="15.75" thickBot="1" x14ac:dyDescent="0.3">
      <c r="A105" s="86">
        <v>4410</v>
      </c>
      <c r="B105" s="79" t="s">
        <v>186</v>
      </c>
      <c r="C105" s="70"/>
      <c r="D105" s="69"/>
      <c r="E105" s="100"/>
      <c r="F105" s="126">
        <f>'2. Income &amp; Expenditure Budget'!G113</f>
        <v>0</v>
      </c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</row>
    <row r="106" spans="1:18" ht="15.75" thickBot="1" x14ac:dyDescent="0.3">
      <c r="A106" s="86">
        <v>4430</v>
      </c>
      <c r="B106" s="79" t="s">
        <v>234</v>
      </c>
      <c r="C106" s="70"/>
      <c r="D106" s="69"/>
      <c r="E106" s="100"/>
      <c r="F106" s="126">
        <f>'2. Income &amp; Expenditure Budget'!G114</f>
        <v>0</v>
      </c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</row>
    <row r="107" spans="1:18" ht="15.75" thickBot="1" x14ac:dyDescent="0.3">
      <c r="A107" s="86">
        <v>4450</v>
      </c>
      <c r="B107" s="79" t="s">
        <v>235</v>
      </c>
      <c r="C107" s="70"/>
      <c r="D107" s="69"/>
      <c r="E107" s="100"/>
      <c r="F107" s="126">
        <f>'2. Income &amp; Expenditure Budget'!G115</f>
        <v>0</v>
      </c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</row>
    <row r="108" spans="1:18" ht="15.75" thickBot="1" x14ac:dyDescent="0.3">
      <c r="A108" s="86">
        <v>4470</v>
      </c>
      <c r="B108" s="79" t="s">
        <v>233</v>
      </c>
      <c r="C108" s="70"/>
      <c r="D108" s="69"/>
      <c r="E108" s="100"/>
      <c r="F108" s="126">
        <f>'2. Income &amp; Expenditure Budget'!G116</f>
        <v>0</v>
      </c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</row>
    <row r="109" spans="1:18" ht="15.75" thickBot="1" x14ac:dyDescent="0.3">
      <c r="A109" s="86">
        <v>4490</v>
      </c>
      <c r="B109" s="79" t="s">
        <v>236</v>
      </c>
      <c r="C109" s="70"/>
      <c r="D109" s="69"/>
      <c r="E109" s="100"/>
      <c r="F109" s="126">
        <f>'2. Income &amp; Expenditure Budget'!G117</f>
        <v>0</v>
      </c>
      <c r="G109" s="281"/>
      <c r="H109" s="281"/>
      <c r="I109" s="281"/>
      <c r="J109" s="281"/>
      <c r="K109" s="281"/>
      <c r="L109" s="281"/>
      <c r="M109" s="281"/>
      <c r="N109" s="281"/>
      <c r="O109" s="281"/>
      <c r="P109" s="281"/>
      <c r="Q109" s="281"/>
      <c r="R109" s="281"/>
    </row>
    <row r="110" spans="1:18" ht="15.75" thickBot="1" x14ac:dyDescent="0.3">
      <c r="A110" s="86">
        <v>4550</v>
      </c>
      <c r="B110" s="79" t="s">
        <v>237</v>
      </c>
      <c r="C110" s="70"/>
      <c r="D110" s="69"/>
      <c r="E110" s="100"/>
      <c r="F110" s="126">
        <f>'2. Income &amp; Expenditure Budget'!G118</f>
        <v>0</v>
      </c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281"/>
    </row>
    <row r="111" spans="1:18" ht="15.75" thickBot="1" x14ac:dyDescent="0.3">
      <c r="A111" s="86">
        <v>4570</v>
      </c>
      <c r="B111" s="79" t="s">
        <v>238</v>
      </c>
      <c r="C111" s="70"/>
      <c r="D111" s="69"/>
      <c r="E111" s="100"/>
      <c r="F111" s="126">
        <f>'2. Income &amp; Expenditure Budget'!G119</f>
        <v>0</v>
      </c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  <c r="Q111" s="281"/>
      <c r="R111" s="281"/>
    </row>
    <row r="112" spans="1:18" ht="15.75" thickBot="1" x14ac:dyDescent="0.3">
      <c r="A112" s="86">
        <v>4590</v>
      </c>
      <c r="B112" s="79" t="s">
        <v>240</v>
      </c>
      <c r="C112" s="70"/>
      <c r="D112" s="69"/>
      <c r="E112" s="100"/>
      <c r="F112" s="126">
        <f>'2. Income &amp; Expenditure Budget'!G120</f>
        <v>0</v>
      </c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1"/>
      <c r="R112" s="281"/>
    </row>
    <row r="113" spans="1:20" ht="15.75" thickBot="1" x14ac:dyDescent="0.3">
      <c r="A113" s="86">
        <v>4610</v>
      </c>
      <c r="B113" s="79" t="s">
        <v>239</v>
      </c>
      <c r="C113" s="70"/>
      <c r="D113" s="69"/>
      <c r="E113" s="100"/>
      <c r="F113" s="126">
        <f>'2. Income &amp; Expenditure Budget'!G121</f>
        <v>0</v>
      </c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  <c r="Q113" s="281"/>
      <c r="R113" s="281"/>
    </row>
    <row r="114" spans="1:20" ht="15.75" thickBot="1" x14ac:dyDescent="0.3">
      <c r="A114" s="86">
        <v>4620</v>
      </c>
      <c r="B114" s="79" t="s">
        <v>241</v>
      </c>
      <c r="C114" s="70"/>
      <c r="D114" s="69"/>
      <c r="E114" s="100"/>
      <c r="F114" s="126">
        <f>'2. Income &amp; Expenditure Budget'!G122</f>
        <v>0</v>
      </c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</row>
    <row r="115" spans="1:20" ht="15.75" thickBot="1" x14ac:dyDescent="0.3">
      <c r="A115" s="86">
        <v>4630</v>
      </c>
      <c r="B115" s="79" t="s">
        <v>242</v>
      </c>
      <c r="C115" s="70"/>
      <c r="D115" s="69"/>
      <c r="E115" s="100"/>
      <c r="F115" s="126">
        <f>'2. Income &amp; Expenditure Budget'!G123</f>
        <v>0</v>
      </c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281"/>
    </row>
    <row r="116" spans="1:20" ht="15.75" thickBot="1" x14ac:dyDescent="0.3">
      <c r="A116" s="86">
        <v>4640</v>
      </c>
      <c r="B116" s="79" t="s">
        <v>243</v>
      </c>
      <c r="C116" s="70"/>
      <c r="D116" s="69"/>
      <c r="E116" s="100"/>
      <c r="F116" s="126">
        <f>'2. Income &amp; Expenditure Budget'!G124</f>
        <v>0</v>
      </c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</row>
    <row r="117" spans="1:20" ht="15.75" thickBot="1" x14ac:dyDescent="0.3">
      <c r="A117" s="86">
        <v>4650</v>
      </c>
      <c r="B117" s="79" t="s">
        <v>244</v>
      </c>
      <c r="C117" s="70"/>
      <c r="D117" s="69"/>
      <c r="E117" s="100"/>
      <c r="F117" s="126">
        <f>'2. Income &amp; Expenditure Budget'!G125</f>
        <v>0</v>
      </c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</row>
    <row r="118" spans="1:20" ht="15.75" thickBot="1" x14ac:dyDescent="0.3">
      <c r="A118" s="86">
        <v>4670</v>
      </c>
      <c r="B118" s="79" t="s">
        <v>245</v>
      </c>
      <c r="C118" s="70"/>
      <c r="D118" s="69"/>
      <c r="E118" s="100"/>
      <c r="F118" s="126">
        <f>'2. Income &amp; Expenditure Budget'!G126</f>
        <v>0</v>
      </c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</row>
    <row r="119" spans="1:20" ht="15.75" thickBot="1" x14ac:dyDescent="0.3">
      <c r="A119" s="87">
        <v>4671</v>
      </c>
      <c r="B119" s="80" t="s">
        <v>247</v>
      </c>
      <c r="C119" s="70"/>
      <c r="D119" s="69"/>
      <c r="E119" s="100"/>
      <c r="F119" s="126">
        <f>'2. Income &amp; Expenditure Budget'!G127</f>
        <v>0</v>
      </c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</row>
    <row r="120" spans="1:20" ht="15.75" thickBot="1" x14ac:dyDescent="0.3">
      <c r="A120" s="87">
        <v>4690</v>
      </c>
      <c r="B120" s="81" t="s">
        <v>246</v>
      </c>
      <c r="C120" s="70"/>
      <c r="D120" s="69"/>
      <c r="E120" s="100"/>
      <c r="F120" s="126">
        <f>'2. Income &amp; Expenditure Budget'!G128</f>
        <v>0</v>
      </c>
      <c r="G120" s="281"/>
      <c r="H120" s="281"/>
      <c r="I120" s="281"/>
      <c r="J120" s="281"/>
      <c r="K120" s="281"/>
      <c r="L120" s="281"/>
      <c r="M120" s="281"/>
      <c r="N120" s="281"/>
      <c r="O120" s="281"/>
      <c r="P120" s="281"/>
      <c r="Q120" s="281"/>
      <c r="R120" s="281"/>
    </row>
    <row r="121" spans="1:20" ht="15.75" thickBot="1" x14ac:dyDescent="0.3">
      <c r="A121" s="87">
        <v>4710</v>
      </c>
      <c r="B121" s="81" t="s">
        <v>248</v>
      </c>
      <c r="C121" s="70"/>
      <c r="D121" s="69"/>
      <c r="E121" s="100"/>
      <c r="F121" s="126">
        <f>'2. Income &amp; Expenditure Budget'!G129</f>
        <v>0</v>
      </c>
      <c r="G121" s="281"/>
      <c r="H121" s="281"/>
      <c r="I121" s="281"/>
      <c r="J121" s="281"/>
      <c r="K121" s="281"/>
      <c r="L121" s="281"/>
      <c r="M121" s="281"/>
      <c r="N121" s="281"/>
      <c r="O121" s="281"/>
      <c r="P121" s="281"/>
      <c r="Q121" s="281"/>
      <c r="R121" s="281"/>
    </row>
    <row r="122" spans="1:20" ht="15.75" thickBot="1" x14ac:dyDescent="0.3">
      <c r="A122" s="87">
        <v>4720</v>
      </c>
      <c r="B122" s="81" t="s">
        <v>249</v>
      </c>
      <c r="C122" s="70"/>
      <c r="D122" s="69"/>
      <c r="E122" s="100"/>
      <c r="F122" s="126">
        <f>'2. Income &amp; Expenditure Budget'!G130</f>
        <v>0</v>
      </c>
      <c r="G122" s="281"/>
      <c r="H122" s="281"/>
      <c r="I122" s="281"/>
      <c r="J122" s="281"/>
      <c r="K122" s="281"/>
      <c r="L122" s="281"/>
      <c r="M122" s="281"/>
      <c r="N122" s="281"/>
      <c r="O122" s="281"/>
      <c r="P122" s="281"/>
      <c r="Q122" s="281"/>
      <c r="R122" s="281"/>
    </row>
    <row r="123" spans="1:20" ht="15.75" thickBot="1" x14ac:dyDescent="0.3">
      <c r="A123" s="87">
        <v>4730</v>
      </c>
      <c r="B123" s="81" t="s">
        <v>197</v>
      </c>
      <c r="C123" s="70"/>
      <c r="D123" s="69"/>
      <c r="E123" s="100"/>
      <c r="F123" s="126">
        <f>'2. Income &amp; Expenditure Budget'!G131</f>
        <v>2400</v>
      </c>
      <c r="G123" s="281"/>
      <c r="H123" s="281"/>
      <c r="I123" s="281"/>
      <c r="J123" s="281"/>
      <c r="K123" s="281"/>
      <c r="L123" s="281"/>
      <c r="M123" s="281"/>
      <c r="N123" s="281"/>
      <c r="O123" s="281"/>
      <c r="P123" s="281"/>
      <c r="Q123" s="281"/>
      <c r="R123" s="281"/>
    </row>
    <row r="124" spans="1:20" ht="15.75" thickBot="1" x14ac:dyDescent="0.3">
      <c r="A124" s="87">
        <v>4740</v>
      </c>
      <c r="B124" s="81" t="s">
        <v>187</v>
      </c>
      <c r="C124" s="70"/>
      <c r="D124" s="69"/>
      <c r="E124" s="100"/>
      <c r="F124" s="126">
        <f>'2. Income &amp; Expenditure Budget'!G132</f>
        <v>0</v>
      </c>
      <c r="G124" s="281"/>
      <c r="H124" s="281"/>
      <c r="I124" s="281"/>
      <c r="J124" s="281"/>
      <c r="K124" s="281"/>
      <c r="L124" s="281"/>
      <c r="M124" s="281"/>
      <c r="N124" s="281"/>
      <c r="O124" s="281"/>
      <c r="P124" s="281"/>
      <c r="Q124" s="281"/>
      <c r="R124" s="281"/>
    </row>
    <row r="125" spans="1:20" ht="15.75" thickBot="1" x14ac:dyDescent="0.3">
      <c r="A125" s="87">
        <v>4750</v>
      </c>
      <c r="B125" s="81" t="s">
        <v>250</v>
      </c>
      <c r="C125" s="70"/>
      <c r="D125" s="69"/>
      <c r="E125" s="100"/>
      <c r="F125" s="126">
        <f>'2. Income &amp; Expenditure Budget'!G133</f>
        <v>0</v>
      </c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  <c r="Q125" s="281"/>
      <c r="R125" s="281"/>
      <c r="S125" s="40"/>
      <c r="T125" s="40"/>
    </row>
    <row r="126" spans="1:20" s="40" customFormat="1" ht="15.75" thickBot="1" x14ac:dyDescent="0.3">
      <c r="A126" s="87">
        <v>4760</v>
      </c>
      <c r="B126" s="81" t="s">
        <v>251</v>
      </c>
      <c r="C126" s="70"/>
      <c r="D126" s="69"/>
      <c r="E126" s="100"/>
      <c r="F126" s="126">
        <f>'2. Income &amp; Expenditure Budget'!G134</f>
        <v>0</v>
      </c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  <c r="Q126" s="281"/>
      <c r="R126" s="281"/>
      <c r="S126"/>
      <c r="T126"/>
    </row>
    <row r="127" spans="1:20" ht="15.75" thickBot="1" x14ac:dyDescent="0.3">
      <c r="A127" s="86">
        <v>4770</v>
      </c>
      <c r="B127" s="79" t="s">
        <v>252</v>
      </c>
      <c r="C127" s="70"/>
      <c r="D127" s="69"/>
      <c r="E127" s="100"/>
      <c r="F127" s="126">
        <f>'2. Income &amp; Expenditure Budget'!G135</f>
        <v>0</v>
      </c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</row>
    <row r="128" spans="1:20" ht="15.75" thickBot="1" x14ac:dyDescent="0.3">
      <c r="A128" s="86">
        <v>4780</v>
      </c>
      <c r="B128" s="79" t="s">
        <v>253</v>
      </c>
      <c r="C128" s="70"/>
      <c r="D128" s="69"/>
      <c r="E128" s="100"/>
      <c r="F128" s="126">
        <f>'2. Income &amp; Expenditure Budget'!G136</f>
        <v>0</v>
      </c>
      <c r="G128" s="281"/>
      <c r="H128" s="281"/>
      <c r="I128" s="281"/>
      <c r="J128" s="281"/>
      <c r="K128" s="281"/>
      <c r="L128" s="281"/>
      <c r="M128" s="281"/>
      <c r="N128" s="281"/>
      <c r="O128" s="281"/>
      <c r="P128" s="281"/>
      <c r="Q128" s="281"/>
      <c r="R128" s="281"/>
    </row>
    <row r="129" spans="1:20" ht="15.75" thickBot="1" x14ac:dyDescent="0.3">
      <c r="A129" s="86">
        <v>4810</v>
      </c>
      <c r="B129" s="79" t="s">
        <v>254</v>
      </c>
      <c r="C129" s="70"/>
      <c r="D129" s="69"/>
      <c r="E129" s="100"/>
      <c r="F129" s="126">
        <f>'2. Income &amp; Expenditure Budget'!G137</f>
        <v>0</v>
      </c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</row>
    <row r="130" spans="1:20" ht="15.75" thickBot="1" x14ac:dyDescent="0.3">
      <c r="A130" s="86">
        <v>4815</v>
      </c>
      <c r="B130" s="79" t="s">
        <v>256</v>
      </c>
      <c r="C130" s="70"/>
      <c r="D130" s="69"/>
      <c r="E130" s="100"/>
      <c r="F130" s="126">
        <f>'2. Income &amp; Expenditure Budget'!G138</f>
        <v>0</v>
      </c>
      <c r="G130" s="281"/>
      <c r="H130" s="281"/>
      <c r="I130" s="281"/>
      <c r="J130" s="281"/>
      <c r="K130" s="281"/>
      <c r="L130" s="281"/>
      <c r="M130" s="281"/>
      <c r="N130" s="281"/>
      <c r="O130" s="281"/>
      <c r="P130" s="281"/>
      <c r="Q130" s="281"/>
      <c r="R130" s="281"/>
    </row>
    <row r="131" spans="1:20" ht="15.75" thickBot="1" x14ac:dyDescent="0.3">
      <c r="A131" s="86">
        <v>4850</v>
      </c>
      <c r="B131" s="327" t="s">
        <v>255</v>
      </c>
      <c r="C131" s="287"/>
      <c r="D131" s="287"/>
      <c r="E131" s="324"/>
      <c r="F131" s="126">
        <f>'2. Income &amp; Expenditure Budget'!G139</f>
        <v>0</v>
      </c>
      <c r="G131" s="281"/>
      <c r="H131" s="281"/>
      <c r="I131" s="281"/>
      <c r="J131" s="281"/>
      <c r="K131" s="281"/>
      <c r="L131" s="281"/>
      <c r="M131" s="281"/>
      <c r="N131" s="281"/>
      <c r="O131" s="281"/>
      <c r="P131" s="281"/>
      <c r="Q131" s="281"/>
      <c r="R131" s="281"/>
    </row>
    <row r="132" spans="1:20" ht="15.75" thickBot="1" x14ac:dyDescent="0.3">
      <c r="A132" s="86">
        <v>4910</v>
      </c>
      <c r="B132" s="327" t="s">
        <v>198</v>
      </c>
      <c r="C132" s="287"/>
      <c r="D132" s="287"/>
      <c r="E132" s="324"/>
      <c r="F132" s="126">
        <f>'2. Income &amp; Expenditure Budget'!G140</f>
        <v>0</v>
      </c>
      <c r="G132" s="281"/>
      <c r="H132" s="281"/>
      <c r="I132" s="281"/>
      <c r="J132" s="281"/>
      <c r="K132" s="281"/>
      <c r="L132" s="281"/>
      <c r="M132" s="281"/>
      <c r="N132" s="281"/>
      <c r="O132" s="281"/>
      <c r="P132" s="281"/>
      <c r="Q132" s="281"/>
      <c r="R132" s="281"/>
      <c r="S132" s="40"/>
      <c r="T132" s="40"/>
    </row>
    <row r="133" spans="1:20" s="40" customFormat="1" ht="15.75" thickBot="1" x14ac:dyDescent="0.3">
      <c r="A133" s="86">
        <v>4911</v>
      </c>
      <c r="B133" s="328" t="s">
        <v>209</v>
      </c>
      <c r="C133" s="283"/>
      <c r="D133" s="284"/>
      <c r="E133" s="325"/>
      <c r="F133" s="126">
        <f>'2. Income &amp; Expenditure Budget'!G141</f>
        <v>0</v>
      </c>
      <c r="G133" s="281"/>
      <c r="H133" s="281"/>
      <c r="I133" s="281"/>
      <c r="J133" s="281"/>
      <c r="K133" s="281"/>
      <c r="L133" s="281"/>
      <c r="M133" s="281"/>
      <c r="N133" s="281"/>
      <c r="O133" s="281"/>
      <c r="P133" s="281"/>
      <c r="Q133" s="281"/>
      <c r="R133" s="281"/>
      <c r="S133"/>
      <c r="T133"/>
    </row>
    <row r="134" spans="1:20" ht="15.75" thickBot="1" x14ac:dyDescent="0.3">
      <c r="A134" s="86">
        <v>4912</v>
      </c>
      <c r="B134" s="328" t="s">
        <v>199</v>
      </c>
      <c r="C134" s="283"/>
      <c r="D134" s="284"/>
      <c r="E134" s="325"/>
      <c r="F134" s="126">
        <f>'2. Income &amp; Expenditure Budget'!G142</f>
        <v>0</v>
      </c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</row>
    <row r="135" spans="1:20" ht="15.75" thickBot="1" x14ac:dyDescent="0.3">
      <c r="A135" s="86">
        <v>4913</v>
      </c>
      <c r="B135" s="328" t="s">
        <v>177</v>
      </c>
      <c r="C135" s="283"/>
      <c r="D135" s="284"/>
      <c r="E135" s="325"/>
      <c r="F135" s="126">
        <f>'2. Income &amp; Expenditure Budget'!G143</f>
        <v>0</v>
      </c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</row>
    <row r="136" spans="1:20" ht="15.75" thickBot="1" x14ac:dyDescent="0.3">
      <c r="A136" s="86">
        <v>4914</v>
      </c>
      <c r="B136" s="328" t="s">
        <v>210</v>
      </c>
      <c r="C136" s="283"/>
      <c r="D136" s="284"/>
      <c r="E136" s="325"/>
      <c r="F136" s="126">
        <f>'2. Income &amp; Expenditure Budget'!G144</f>
        <v>0</v>
      </c>
      <c r="G136" s="381"/>
      <c r="H136" s="381"/>
      <c r="I136" s="381"/>
      <c r="J136" s="381"/>
      <c r="K136" s="381"/>
      <c r="L136" s="381"/>
      <c r="M136" s="381"/>
      <c r="N136" s="381"/>
      <c r="O136" s="381"/>
      <c r="P136" s="381"/>
      <c r="Q136" s="381"/>
      <c r="R136" s="381"/>
    </row>
    <row r="137" spans="1:20" ht="15.75" thickBot="1" x14ac:dyDescent="0.3">
      <c r="A137" s="86">
        <v>4916</v>
      </c>
      <c r="B137" s="328" t="s">
        <v>257</v>
      </c>
      <c r="C137" s="283"/>
      <c r="D137" s="284"/>
      <c r="E137" s="325"/>
      <c r="F137" s="126">
        <f>'2. Income &amp; Expenditure Budget'!G145</f>
        <v>0</v>
      </c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</row>
    <row r="138" spans="1:20" ht="15.75" thickBot="1" x14ac:dyDescent="0.3">
      <c r="A138" s="86">
        <v>4918</v>
      </c>
      <c r="B138" s="329" t="s">
        <v>188</v>
      </c>
      <c r="C138" s="283"/>
      <c r="D138" s="284"/>
      <c r="E138" s="325"/>
      <c r="F138" s="126">
        <f>'2. Income &amp; Expenditure Budget'!G146</f>
        <v>0</v>
      </c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281"/>
    </row>
    <row r="139" spans="1:20" ht="15.75" thickBot="1" x14ac:dyDescent="0.3">
      <c r="A139" s="86">
        <v>4922</v>
      </c>
      <c r="B139" s="329" t="s">
        <v>285</v>
      </c>
      <c r="C139" s="283"/>
      <c r="D139" s="284"/>
      <c r="E139" s="325"/>
      <c r="F139" s="126">
        <f>'2. Income &amp; Expenditure Budget'!G147</f>
        <v>0</v>
      </c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  <c r="Q139" s="281"/>
      <c r="R139" s="281"/>
    </row>
    <row r="140" spans="1:20" ht="15.75" thickBot="1" x14ac:dyDescent="0.3">
      <c r="A140" s="86">
        <v>4923</v>
      </c>
      <c r="B140" s="329" t="s">
        <v>189</v>
      </c>
      <c r="C140" s="283"/>
      <c r="D140" s="284"/>
      <c r="E140" s="325"/>
      <c r="F140" s="126">
        <f>'2. Income &amp; Expenditure Budget'!G148</f>
        <v>0</v>
      </c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</row>
    <row r="141" spans="1:20" ht="15.75" thickBot="1" x14ac:dyDescent="0.3">
      <c r="A141" s="86">
        <v>4924</v>
      </c>
      <c r="B141" s="329" t="s">
        <v>190</v>
      </c>
      <c r="C141" s="283"/>
      <c r="D141" s="284"/>
      <c r="E141" s="325"/>
      <c r="F141" s="126">
        <f>'2. Income &amp; Expenditure Budget'!G149</f>
        <v>0</v>
      </c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</row>
    <row r="142" spans="1:20" ht="15.75" thickBot="1" x14ac:dyDescent="0.3">
      <c r="A142" s="86">
        <v>4925</v>
      </c>
      <c r="B142" s="330" t="s">
        <v>286</v>
      </c>
      <c r="C142" s="307"/>
      <c r="D142" s="308"/>
      <c r="E142" s="326"/>
      <c r="F142" s="126">
        <f>'2. Income &amp; Expenditure Budget'!G150</f>
        <v>0</v>
      </c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</row>
    <row r="143" spans="1:20" ht="15.75" thickBot="1" x14ac:dyDescent="0.3">
      <c r="A143" s="86">
        <v>4926</v>
      </c>
      <c r="B143" s="330" t="s">
        <v>211</v>
      </c>
      <c r="C143" s="307"/>
      <c r="D143" s="308"/>
      <c r="E143" s="326"/>
      <c r="F143" s="126">
        <f>'2. Income &amp; Expenditure Budget'!G151</f>
        <v>0</v>
      </c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Q143" s="281"/>
      <c r="R143" s="281"/>
    </row>
    <row r="144" spans="1:20" ht="15.75" thickBot="1" x14ac:dyDescent="0.3">
      <c r="A144" s="331" t="s">
        <v>71</v>
      </c>
      <c r="B144" s="290"/>
      <c r="C144" s="290"/>
      <c r="D144" s="290"/>
      <c r="E144" s="290"/>
      <c r="F144" s="371">
        <f>SUM(F100:F143)</f>
        <v>2400</v>
      </c>
      <c r="G144" s="371">
        <f t="shared" ref="G144:R144" si="6">SUM(G100:G143)</f>
        <v>0</v>
      </c>
      <c r="H144" s="371">
        <f t="shared" si="6"/>
        <v>0</v>
      </c>
      <c r="I144" s="371">
        <f t="shared" si="6"/>
        <v>0</v>
      </c>
      <c r="J144" s="371">
        <f t="shared" si="6"/>
        <v>0</v>
      </c>
      <c r="K144" s="371">
        <f t="shared" si="6"/>
        <v>0</v>
      </c>
      <c r="L144" s="371">
        <f t="shared" si="6"/>
        <v>0</v>
      </c>
      <c r="M144" s="371">
        <f t="shared" si="6"/>
        <v>0</v>
      </c>
      <c r="N144" s="371">
        <f t="shared" si="6"/>
        <v>0</v>
      </c>
      <c r="O144" s="371">
        <f t="shared" si="6"/>
        <v>0</v>
      </c>
      <c r="P144" s="371">
        <f t="shared" si="6"/>
        <v>0</v>
      </c>
      <c r="Q144" s="371">
        <f t="shared" si="6"/>
        <v>0</v>
      </c>
      <c r="R144" s="371">
        <f t="shared" si="6"/>
        <v>0</v>
      </c>
    </row>
    <row r="145" spans="1:18" ht="15.75" thickBot="1" x14ac:dyDescent="0.3">
      <c r="A145" s="285"/>
      <c r="B145" s="285"/>
      <c r="C145" s="285"/>
      <c r="D145" s="285"/>
      <c r="E145" s="285"/>
      <c r="F145" s="368">
        <f>'[2]2. Income &amp; Expenditure Budget'!G155</f>
        <v>0</v>
      </c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</row>
    <row r="146" spans="1:18" ht="15.75" thickBot="1" x14ac:dyDescent="0.3">
      <c r="A146" s="288" t="s">
        <v>64</v>
      </c>
      <c r="B146" s="289"/>
      <c r="C146" s="289"/>
      <c r="D146" s="289"/>
      <c r="E146" s="289"/>
      <c r="F146" s="371">
        <f>'[2]2. Income &amp; Expenditure Budget'!G156</f>
        <v>0</v>
      </c>
      <c r="G146" s="372"/>
      <c r="H146" s="372"/>
      <c r="I146" s="372"/>
      <c r="J146" s="372"/>
      <c r="K146" s="372"/>
      <c r="L146" s="372"/>
      <c r="M146" s="372"/>
      <c r="N146" s="372"/>
      <c r="O146" s="372"/>
      <c r="P146" s="372"/>
      <c r="Q146" s="372"/>
      <c r="R146" s="372"/>
    </row>
    <row r="147" spans="1:18" ht="15.75" thickBot="1" x14ac:dyDescent="0.3">
      <c r="A147" s="86">
        <v>5010</v>
      </c>
      <c r="B147" s="79" t="s">
        <v>258</v>
      </c>
      <c r="C147" s="70"/>
      <c r="D147" s="69"/>
      <c r="E147" s="100"/>
      <c r="F147" s="126">
        <f>'2. Income &amp; Expenditure Budget'!G156</f>
        <v>0</v>
      </c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</row>
    <row r="148" spans="1:18" ht="15.75" thickBot="1" x14ac:dyDescent="0.3">
      <c r="A148" s="86">
        <v>5011</v>
      </c>
      <c r="B148" s="79" t="s">
        <v>313</v>
      </c>
      <c r="C148" s="70"/>
      <c r="D148" s="69"/>
      <c r="E148" s="100"/>
      <c r="F148" s="126">
        <f>'2. Income &amp; Expenditure Budget'!G157</f>
        <v>0</v>
      </c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</row>
    <row r="149" spans="1:18" ht="15.75" thickBot="1" x14ac:dyDescent="0.3">
      <c r="A149" s="86">
        <v>5020</v>
      </c>
      <c r="B149" s="79" t="s">
        <v>259</v>
      </c>
      <c r="C149" s="70"/>
      <c r="D149" s="69"/>
      <c r="E149" s="100"/>
      <c r="F149" s="126">
        <f>'2. Income &amp; Expenditure Budget'!G158</f>
        <v>0</v>
      </c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</row>
    <row r="150" spans="1:18" ht="15.75" thickBot="1" x14ac:dyDescent="0.3">
      <c r="A150" s="86">
        <v>5030</v>
      </c>
      <c r="B150" s="79" t="s">
        <v>105</v>
      </c>
      <c r="C150" s="70"/>
      <c r="D150" s="69"/>
      <c r="E150" s="100"/>
      <c r="F150" s="126">
        <f>'2. Income &amp; Expenditure Budget'!G159</f>
        <v>0</v>
      </c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</row>
    <row r="151" spans="1:18" ht="15.75" thickBot="1" x14ac:dyDescent="0.3">
      <c r="A151" s="87">
        <v>5110</v>
      </c>
      <c r="B151" s="81" t="s">
        <v>12</v>
      </c>
      <c r="C151" s="70"/>
      <c r="D151" s="69"/>
      <c r="E151" s="100"/>
      <c r="F151" s="126">
        <f>'2. Income &amp; Expenditure Budget'!G160</f>
        <v>0</v>
      </c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</row>
    <row r="152" spans="1:18" ht="15.75" thickBot="1" x14ac:dyDescent="0.3">
      <c r="A152" s="87">
        <v>5111</v>
      </c>
      <c r="B152" s="81" t="s">
        <v>314</v>
      </c>
      <c r="C152" s="70"/>
      <c r="D152" s="69"/>
      <c r="E152" s="100"/>
      <c r="F152" s="126">
        <f>'2. Income &amp; Expenditure Budget'!G161</f>
        <v>0</v>
      </c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</row>
    <row r="153" spans="1:18" s="40" customFormat="1" ht="15.75" thickBot="1" x14ac:dyDescent="0.3">
      <c r="A153" s="87">
        <v>5112</v>
      </c>
      <c r="B153" s="80" t="s">
        <v>106</v>
      </c>
      <c r="C153" s="70"/>
      <c r="D153" s="69"/>
      <c r="E153" s="100"/>
      <c r="F153" s="126">
        <f>'2. Income &amp; Expenditure Budget'!G162</f>
        <v>0</v>
      </c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</row>
    <row r="154" spans="1:18" ht="15.75" thickBot="1" x14ac:dyDescent="0.3">
      <c r="A154" s="87">
        <v>5150</v>
      </c>
      <c r="B154" s="81" t="s">
        <v>13</v>
      </c>
      <c r="C154" s="70"/>
      <c r="D154" s="69"/>
      <c r="E154" s="100"/>
      <c r="F154" s="126">
        <f>'2. Income &amp; Expenditure Budget'!G163</f>
        <v>0</v>
      </c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</row>
    <row r="155" spans="1:18" ht="15.75" thickBot="1" x14ac:dyDescent="0.3">
      <c r="A155" s="87">
        <v>5170</v>
      </c>
      <c r="B155" s="81" t="s">
        <v>14</v>
      </c>
      <c r="C155" s="70"/>
      <c r="D155" s="69"/>
      <c r="E155" s="100"/>
      <c r="F155" s="126">
        <f>'2. Income &amp; Expenditure Budget'!G164</f>
        <v>0</v>
      </c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</row>
    <row r="156" spans="1:18" ht="15.75" thickBot="1" x14ac:dyDescent="0.3">
      <c r="A156" s="87">
        <v>5310</v>
      </c>
      <c r="B156" s="81" t="s">
        <v>15</v>
      </c>
      <c r="C156" s="70"/>
      <c r="D156" s="69"/>
      <c r="E156" s="100"/>
      <c r="F156" s="126">
        <f>'2. Income &amp; Expenditure Budget'!G165</f>
        <v>0</v>
      </c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</row>
    <row r="157" spans="1:18" ht="15.75" thickBot="1" x14ac:dyDescent="0.3">
      <c r="A157" s="87">
        <v>5315</v>
      </c>
      <c r="B157" s="80" t="s">
        <v>212</v>
      </c>
      <c r="C157" s="70"/>
      <c r="D157" s="69"/>
      <c r="E157" s="100"/>
      <c r="F157" s="126">
        <f>'2. Income &amp; Expenditure Budget'!G166</f>
        <v>0</v>
      </c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</row>
    <row r="158" spans="1:18" ht="15.75" thickBot="1" x14ac:dyDescent="0.3">
      <c r="A158" s="87">
        <v>5316</v>
      </c>
      <c r="B158" s="80" t="s">
        <v>315</v>
      </c>
      <c r="C158" s="70"/>
      <c r="D158" s="69"/>
      <c r="E158" s="100"/>
      <c r="F158" s="126">
        <f>'2. Income &amp; Expenditure Budget'!G167</f>
        <v>10000</v>
      </c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</row>
    <row r="159" spans="1:18" ht="15.75" thickBot="1" x14ac:dyDescent="0.3">
      <c r="A159" s="86">
        <v>5350</v>
      </c>
      <c r="B159" s="79" t="s">
        <v>16</v>
      </c>
      <c r="C159" s="70"/>
      <c r="D159" s="69"/>
      <c r="E159" s="100"/>
      <c r="F159" s="126">
        <f>'2. Income &amp; Expenditure Budget'!G168</f>
        <v>0</v>
      </c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</row>
    <row r="160" spans="1:18" ht="15.75" thickBot="1" x14ac:dyDescent="0.3">
      <c r="A160" s="86">
        <v>5400</v>
      </c>
      <c r="B160" s="79" t="s">
        <v>260</v>
      </c>
      <c r="C160" s="70"/>
      <c r="D160" s="69"/>
      <c r="E160" s="100"/>
      <c r="F160" s="126">
        <f>'2. Income &amp; Expenditure Budget'!G169</f>
        <v>0</v>
      </c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</row>
    <row r="161" spans="1:18" ht="15.75" thickBot="1" x14ac:dyDescent="0.3">
      <c r="A161" s="86">
        <v>5450</v>
      </c>
      <c r="B161" s="79" t="s">
        <v>261</v>
      </c>
      <c r="C161" s="70"/>
      <c r="D161" s="69"/>
      <c r="E161" s="100"/>
      <c r="F161" s="126">
        <f>'2. Income &amp; Expenditure Budget'!G170</f>
        <v>0</v>
      </c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</row>
    <row r="162" spans="1:18" ht="15.75" thickBot="1" x14ac:dyDescent="0.3">
      <c r="A162" s="86">
        <v>5510</v>
      </c>
      <c r="B162" s="79" t="s">
        <v>262</v>
      </c>
      <c r="C162" s="70"/>
      <c r="D162" s="69"/>
      <c r="E162" s="100"/>
      <c r="F162" s="126">
        <f>'2. Income &amp; Expenditure Budget'!G171</f>
        <v>0</v>
      </c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</row>
    <row r="163" spans="1:18" ht="15.75" thickBot="1" x14ac:dyDescent="0.3">
      <c r="A163" s="86">
        <v>5550</v>
      </c>
      <c r="B163" s="79" t="s">
        <v>263</v>
      </c>
      <c r="C163" s="70"/>
      <c r="D163" s="69"/>
      <c r="E163" s="100"/>
      <c r="F163" s="126">
        <f>'2. Income &amp; Expenditure Budget'!G172</f>
        <v>0</v>
      </c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</row>
    <row r="164" spans="1:18" ht="15.75" thickBot="1" x14ac:dyDescent="0.3">
      <c r="A164" s="86">
        <v>5551</v>
      </c>
      <c r="B164" s="79" t="s">
        <v>264</v>
      </c>
      <c r="C164" s="70"/>
      <c r="D164" s="69"/>
      <c r="E164" s="100"/>
      <c r="F164" s="126">
        <f>'2. Income &amp; Expenditure Budget'!G173</f>
        <v>0</v>
      </c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</row>
    <row r="165" spans="1:18" ht="15.75" thickBot="1" x14ac:dyDescent="0.3">
      <c r="A165" s="86">
        <v>5610</v>
      </c>
      <c r="B165" s="79" t="s">
        <v>265</v>
      </c>
      <c r="C165" s="70"/>
      <c r="D165" s="69"/>
      <c r="E165" s="100"/>
      <c r="F165" s="126">
        <f>'2. Income &amp; Expenditure Budget'!G174</f>
        <v>0</v>
      </c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</row>
    <row r="166" spans="1:18" ht="15.75" thickBot="1" x14ac:dyDescent="0.3">
      <c r="A166" s="86">
        <v>5700</v>
      </c>
      <c r="B166" s="79" t="s">
        <v>266</v>
      </c>
      <c r="C166" s="70"/>
      <c r="D166" s="69"/>
      <c r="E166" s="100"/>
      <c r="F166" s="126">
        <f>'2. Income &amp; Expenditure Budget'!G175</f>
        <v>0</v>
      </c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</row>
    <row r="167" spans="1:18" ht="15.75" thickBot="1" x14ac:dyDescent="0.3">
      <c r="A167" s="88">
        <v>5710</v>
      </c>
      <c r="B167" s="82" t="s">
        <v>267</v>
      </c>
      <c r="C167" s="71"/>
      <c r="D167" s="72"/>
      <c r="E167" s="101"/>
      <c r="F167" s="126">
        <f>'2. Income &amp; Expenditure Budget'!G176</f>
        <v>0</v>
      </c>
      <c r="G167" s="281"/>
      <c r="H167" s="281"/>
      <c r="I167" s="281"/>
      <c r="J167" s="281"/>
      <c r="K167" s="281"/>
      <c r="L167" s="281"/>
      <c r="M167" s="281"/>
      <c r="N167" s="281"/>
      <c r="O167" s="281"/>
      <c r="P167" s="281"/>
      <c r="Q167" s="281"/>
      <c r="R167" s="281"/>
    </row>
    <row r="168" spans="1:18" ht="15.75" thickBot="1" x14ac:dyDescent="0.3">
      <c r="A168" s="88">
        <v>5800</v>
      </c>
      <c r="B168" s="82" t="s">
        <v>268</v>
      </c>
      <c r="C168" s="71"/>
      <c r="D168" s="72"/>
      <c r="E168" s="101"/>
      <c r="F168" s="126">
        <f>'2. Income &amp; Expenditure Budget'!G177</f>
        <v>0</v>
      </c>
      <c r="G168" s="281"/>
      <c r="H168" s="281"/>
      <c r="I168" s="281"/>
      <c r="J168" s="281"/>
      <c r="K168" s="281"/>
      <c r="L168" s="281"/>
      <c r="M168" s="281"/>
      <c r="N168" s="281"/>
      <c r="O168" s="281"/>
      <c r="P168" s="281"/>
      <c r="Q168" s="281"/>
      <c r="R168" s="281"/>
    </row>
    <row r="169" spans="1:18" ht="15.75" thickBot="1" x14ac:dyDescent="0.3">
      <c r="A169" s="86">
        <v>5801</v>
      </c>
      <c r="B169" s="79" t="s">
        <v>318</v>
      </c>
      <c r="C169" s="70"/>
      <c r="D169" s="69"/>
      <c r="E169" s="100"/>
      <c r="F169" s="126">
        <f>'2. Income &amp; Expenditure Budget'!G178</f>
        <v>0</v>
      </c>
      <c r="G169" s="281"/>
      <c r="H169" s="281"/>
      <c r="I169" s="281"/>
      <c r="J169" s="281"/>
      <c r="K169" s="281"/>
      <c r="L169" s="281"/>
      <c r="M169" s="281"/>
      <c r="N169" s="281"/>
      <c r="O169" s="281"/>
      <c r="P169" s="281"/>
      <c r="Q169" s="281"/>
      <c r="R169" s="281"/>
    </row>
    <row r="170" spans="1:18" ht="15.75" thickBot="1" x14ac:dyDescent="0.3">
      <c r="A170" s="86">
        <v>5802</v>
      </c>
      <c r="B170" s="79" t="s">
        <v>319</v>
      </c>
      <c r="C170" s="70"/>
      <c r="D170" s="69"/>
      <c r="E170" s="100"/>
      <c r="F170" s="126">
        <f>'2. Income &amp; Expenditure Budget'!G179</f>
        <v>2149.7999999999997</v>
      </c>
      <c r="G170" s="281"/>
      <c r="H170" s="281"/>
      <c r="I170" s="281"/>
      <c r="J170" s="281"/>
      <c r="K170" s="281"/>
      <c r="L170" s="281"/>
      <c r="M170" s="281"/>
      <c r="N170" s="281"/>
      <c r="O170" s="281"/>
      <c r="P170" s="281"/>
      <c r="Q170" s="281"/>
      <c r="R170" s="281"/>
    </row>
    <row r="171" spans="1:18" ht="15.75" thickBot="1" x14ac:dyDescent="0.3">
      <c r="A171" s="86">
        <v>5803</v>
      </c>
      <c r="B171" s="79" t="s">
        <v>320</v>
      </c>
      <c r="C171" s="70"/>
      <c r="D171" s="69"/>
      <c r="E171" s="100"/>
      <c r="F171" s="126">
        <f>'2. Income &amp; Expenditure Budget'!G180</f>
        <v>8000</v>
      </c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</row>
    <row r="172" spans="1:18" ht="15.75" thickBot="1" x14ac:dyDescent="0.3">
      <c r="A172" s="86">
        <v>5804</v>
      </c>
      <c r="B172" s="79" t="s">
        <v>321</v>
      </c>
      <c r="C172" s="70"/>
      <c r="D172" s="69"/>
      <c r="E172" s="100"/>
      <c r="F172" s="126">
        <f>'2. Income &amp; Expenditure Budget'!G181</f>
        <v>21000</v>
      </c>
      <c r="G172" s="281"/>
      <c r="H172" s="281"/>
      <c r="I172" s="281"/>
      <c r="J172" s="281"/>
      <c r="K172" s="281"/>
      <c r="L172" s="281"/>
      <c r="M172" s="281"/>
      <c r="N172" s="281"/>
      <c r="O172" s="281"/>
      <c r="P172" s="281"/>
      <c r="Q172" s="281"/>
      <c r="R172" s="281"/>
    </row>
    <row r="173" spans="1:18" ht="15.75" thickBot="1" x14ac:dyDescent="0.3">
      <c r="A173" s="363">
        <v>5805</v>
      </c>
      <c r="B173" s="364" t="s">
        <v>322</v>
      </c>
      <c r="C173" s="365"/>
      <c r="D173" s="366"/>
      <c r="E173" s="367"/>
      <c r="F173" s="126">
        <f>'2. Income &amp; Expenditure Budget'!G182</f>
        <v>0</v>
      </c>
      <c r="G173" s="281"/>
      <c r="H173" s="281"/>
      <c r="I173" s="281"/>
      <c r="J173" s="281"/>
      <c r="K173" s="281"/>
      <c r="L173" s="281"/>
      <c r="M173" s="281"/>
      <c r="N173" s="281"/>
      <c r="O173" s="281"/>
      <c r="P173" s="281"/>
      <c r="Q173" s="281"/>
      <c r="R173" s="281"/>
    </row>
    <row r="174" spans="1:18" ht="15.75" thickBot="1" x14ac:dyDescent="0.3">
      <c r="A174" s="120" t="s">
        <v>70</v>
      </c>
      <c r="B174" s="121"/>
      <c r="C174" s="121"/>
      <c r="D174" s="121"/>
      <c r="E174" s="121"/>
      <c r="F174" s="371">
        <f>SUM(F147:F173)</f>
        <v>41149.800000000003</v>
      </c>
      <c r="G174" s="371">
        <f t="shared" ref="G174:R174" si="7">SUM(G147:G173)</f>
        <v>0</v>
      </c>
      <c r="H174" s="371">
        <f t="shared" si="7"/>
        <v>0</v>
      </c>
      <c r="I174" s="371">
        <f t="shared" si="7"/>
        <v>0</v>
      </c>
      <c r="J174" s="371">
        <f t="shared" si="7"/>
        <v>0</v>
      </c>
      <c r="K174" s="371">
        <f t="shared" si="7"/>
        <v>0</v>
      </c>
      <c r="L174" s="371">
        <f t="shared" si="7"/>
        <v>0</v>
      </c>
      <c r="M174" s="371">
        <f t="shared" si="7"/>
        <v>0</v>
      </c>
      <c r="N174" s="371">
        <f t="shared" si="7"/>
        <v>0</v>
      </c>
      <c r="O174" s="371">
        <f t="shared" si="7"/>
        <v>0</v>
      </c>
      <c r="P174" s="371">
        <f t="shared" si="7"/>
        <v>0</v>
      </c>
      <c r="Q174" s="371">
        <f t="shared" si="7"/>
        <v>0</v>
      </c>
      <c r="R174" s="371">
        <f t="shared" si="7"/>
        <v>0</v>
      </c>
    </row>
    <row r="175" spans="1:18" ht="15.75" thickBot="1" x14ac:dyDescent="0.3">
      <c r="A175" s="89"/>
      <c r="B175" s="60" t="s">
        <v>43</v>
      </c>
      <c r="C175" s="40"/>
      <c r="D175" s="10"/>
      <c r="E175" s="10"/>
      <c r="F175" s="368"/>
      <c r="G175" s="281"/>
      <c r="H175" s="281"/>
      <c r="I175" s="281"/>
      <c r="J175" s="281"/>
      <c r="K175" s="281"/>
      <c r="L175" s="281"/>
      <c r="M175" s="281"/>
      <c r="N175" s="281"/>
      <c r="O175" s="281"/>
      <c r="P175" s="281"/>
      <c r="Q175" s="281"/>
      <c r="R175" s="281"/>
    </row>
    <row r="176" spans="1:18" ht="15.75" thickBot="1" x14ac:dyDescent="0.3">
      <c r="A176" s="120" t="s">
        <v>65</v>
      </c>
      <c r="B176" s="121"/>
      <c r="C176" s="121"/>
      <c r="D176" s="121"/>
      <c r="E176" s="121"/>
      <c r="F176" s="371">
        <f>'[2]2. Income &amp; Expenditure Budget'!G187</f>
        <v>0</v>
      </c>
      <c r="G176" s="372"/>
      <c r="H176" s="372"/>
      <c r="I176" s="372"/>
      <c r="J176" s="372"/>
      <c r="K176" s="372"/>
      <c r="L176" s="372"/>
      <c r="M176" s="372"/>
      <c r="N176" s="372"/>
      <c r="O176" s="372"/>
      <c r="P176" s="372"/>
      <c r="Q176" s="372"/>
      <c r="R176" s="372"/>
    </row>
    <row r="177" spans="1:18" ht="15.75" thickBot="1" x14ac:dyDescent="0.3">
      <c r="A177" s="86">
        <v>6010</v>
      </c>
      <c r="B177" s="79" t="s">
        <v>107</v>
      </c>
      <c r="C177" s="70"/>
      <c r="D177" s="69"/>
      <c r="E177" s="100"/>
      <c r="F177" s="126">
        <f>'2. Income &amp; Expenditure Budget'!G187</f>
        <v>0</v>
      </c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</row>
    <row r="178" spans="1:18" ht="15.75" thickBot="1" x14ac:dyDescent="0.3">
      <c r="A178" s="86">
        <v>6011</v>
      </c>
      <c r="B178" s="79" t="s">
        <v>323</v>
      </c>
      <c r="C178" s="70"/>
      <c r="D178" s="69"/>
      <c r="E178" s="100"/>
      <c r="F178" s="126">
        <f>'2. Income &amp; Expenditure Budget'!G188</f>
        <v>0</v>
      </c>
      <c r="G178" s="281"/>
      <c r="H178" s="281"/>
      <c r="I178" s="281"/>
      <c r="J178" s="281"/>
      <c r="K178" s="281"/>
      <c r="L178" s="281"/>
      <c r="M178" s="281"/>
      <c r="N178" s="281"/>
      <c r="O178" s="281"/>
      <c r="P178" s="281"/>
      <c r="Q178" s="281"/>
      <c r="R178" s="281"/>
    </row>
    <row r="179" spans="1:18" ht="15.75" thickBot="1" x14ac:dyDescent="0.3">
      <c r="A179" s="86">
        <v>6050</v>
      </c>
      <c r="B179" s="79" t="s">
        <v>108</v>
      </c>
      <c r="C179" s="70"/>
      <c r="D179" s="69"/>
      <c r="E179" s="100"/>
      <c r="F179" s="126">
        <f>'2. Income &amp; Expenditure Budget'!G189</f>
        <v>0</v>
      </c>
      <c r="G179" s="281"/>
      <c r="H179" s="281"/>
      <c r="I179" s="281"/>
      <c r="J179" s="281"/>
      <c r="K179" s="281"/>
      <c r="L179" s="281"/>
      <c r="M179" s="281"/>
      <c r="N179" s="281"/>
      <c r="O179" s="281"/>
      <c r="P179" s="281"/>
      <c r="Q179" s="281"/>
      <c r="R179" s="281"/>
    </row>
    <row r="180" spans="1:18" ht="15.75" thickBot="1" x14ac:dyDescent="0.3">
      <c r="A180" s="87">
        <v>6100</v>
      </c>
      <c r="B180" s="81" t="s">
        <v>269</v>
      </c>
      <c r="C180" s="70"/>
      <c r="D180" s="69"/>
      <c r="E180" s="100"/>
      <c r="F180" s="126">
        <f>'2. Income &amp; Expenditure Budget'!G190</f>
        <v>0</v>
      </c>
      <c r="G180" s="281"/>
      <c r="H180" s="281"/>
      <c r="I180" s="281"/>
      <c r="J180" s="281"/>
      <c r="K180" s="281"/>
      <c r="L180" s="281"/>
      <c r="M180" s="281"/>
      <c r="N180" s="281"/>
      <c r="O180" s="281"/>
      <c r="P180" s="281"/>
      <c r="Q180" s="281"/>
      <c r="R180" s="281"/>
    </row>
    <row r="181" spans="1:18" ht="15.75" thickBot="1" x14ac:dyDescent="0.3">
      <c r="A181" s="87">
        <v>6150</v>
      </c>
      <c r="B181" s="81" t="s">
        <v>270</v>
      </c>
      <c r="C181" s="70"/>
      <c r="D181" s="69"/>
      <c r="E181" s="100"/>
      <c r="F181" s="126">
        <f>'2. Income &amp; Expenditure Budget'!G191</f>
        <v>0</v>
      </c>
      <c r="G181" s="281"/>
      <c r="H181" s="281"/>
      <c r="I181" s="281"/>
      <c r="J181" s="281"/>
      <c r="K181" s="281"/>
      <c r="L181" s="281"/>
      <c r="M181" s="281"/>
      <c r="N181" s="281"/>
      <c r="O181" s="281"/>
      <c r="P181" s="281"/>
      <c r="Q181" s="281"/>
      <c r="R181" s="281"/>
    </row>
    <row r="182" spans="1:18" ht="15.75" thickBot="1" x14ac:dyDescent="0.3">
      <c r="A182" s="87">
        <v>6210</v>
      </c>
      <c r="B182" s="81" t="s">
        <v>271</v>
      </c>
      <c r="C182" s="70"/>
      <c r="D182" s="69"/>
      <c r="E182" s="100"/>
      <c r="F182" s="126">
        <f>'2. Income &amp; Expenditure Budget'!G192</f>
        <v>0</v>
      </c>
      <c r="G182" s="281"/>
      <c r="H182" s="281"/>
      <c r="I182" s="281"/>
      <c r="J182" s="281"/>
      <c r="K182" s="281"/>
      <c r="L182" s="281"/>
      <c r="M182" s="281"/>
      <c r="N182" s="281"/>
      <c r="O182" s="281"/>
      <c r="P182" s="281"/>
      <c r="Q182" s="281"/>
      <c r="R182" s="281"/>
    </row>
    <row r="183" spans="1:18" ht="15.75" thickBot="1" x14ac:dyDescent="0.3">
      <c r="A183" s="87">
        <v>6250</v>
      </c>
      <c r="B183" s="81" t="s">
        <v>272</v>
      </c>
      <c r="C183" s="70"/>
      <c r="D183" s="69"/>
      <c r="E183" s="100"/>
      <c r="F183" s="126">
        <f>'2. Income &amp; Expenditure Budget'!G193</f>
        <v>0</v>
      </c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</row>
    <row r="184" spans="1:18" ht="15.75" thickBot="1" x14ac:dyDescent="0.3">
      <c r="A184" s="87">
        <v>6300</v>
      </c>
      <c r="B184" s="81" t="s">
        <v>273</v>
      </c>
      <c r="C184" s="70"/>
      <c r="D184" s="69"/>
      <c r="E184" s="100"/>
      <c r="F184" s="126">
        <f>'2. Income &amp; Expenditure Budget'!G194</f>
        <v>0</v>
      </c>
      <c r="G184" s="281"/>
      <c r="H184" s="281"/>
      <c r="I184" s="281"/>
      <c r="J184" s="281"/>
      <c r="K184" s="281"/>
      <c r="L184" s="281"/>
      <c r="M184" s="281"/>
      <c r="N184" s="281"/>
      <c r="O184" s="281"/>
      <c r="P184" s="281"/>
      <c r="Q184" s="281"/>
      <c r="R184" s="281"/>
    </row>
    <row r="185" spans="1:18" ht="15.75" thickBot="1" x14ac:dyDescent="0.3">
      <c r="A185" s="87">
        <v>6305</v>
      </c>
      <c r="B185" s="80" t="s">
        <v>48</v>
      </c>
      <c r="C185" s="70"/>
      <c r="D185" s="70"/>
      <c r="E185" s="102"/>
      <c r="F185" s="126">
        <f>'2. Income &amp; Expenditure Budget'!G195</f>
        <v>0</v>
      </c>
      <c r="G185" s="382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</row>
    <row r="186" spans="1:18" ht="15.75" thickBot="1" x14ac:dyDescent="0.3">
      <c r="A186" s="87">
        <v>6350</v>
      </c>
      <c r="B186" s="81" t="s">
        <v>274</v>
      </c>
      <c r="C186" s="70"/>
      <c r="D186" s="70"/>
      <c r="E186" s="102"/>
      <c r="F186" s="126">
        <f>'2. Income &amp; Expenditure Budget'!G196</f>
        <v>0</v>
      </c>
      <c r="G186" s="281"/>
      <c r="H186" s="281"/>
      <c r="I186" s="281"/>
      <c r="J186" s="281"/>
      <c r="K186" s="281"/>
      <c r="L186" s="281"/>
      <c r="M186" s="281"/>
      <c r="N186" s="281"/>
      <c r="O186" s="281"/>
      <c r="P186" s="281"/>
      <c r="Q186" s="281"/>
      <c r="R186" s="281"/>
    </row>
    <row r="187" spans="1:18" ht="15.75" thickBot="1" x14ac:dyDescent="0.3">
      <c r="A187" s="87">
        <v>6355</v>
      </c>
      <c r="B187" s="81" t="s">
        <v>275</v>
      </c>
      <c r="C187" s="70"/>
      <c r="D187" s="70"/>
      <c r="E187" s="102"/>
      <c r="F187" s="126">
        <f>'2. Income &amp; Expenditure Budget'!G197</f>
        <v>0</v>
      </c>
      <c r="G187" s="281"/>
      <c r="H187" s="281"/>
      <c r="I187" s="281"/>
      <c r="J187" s="281"/>
      <c r="K187" s="281"/>
      <c r="L187" s="281"/>
      <c r="M187" s="281"/>
      <c r="N187" s="281"/>
      <c r="O187" s="281"/>
      <c r="P187" s="281"/>
      <c r="Q187" s="281"/>
      <c r="R187" s="281"/>
    </row>
    <row r="188" spans="1:18" ht="15.75" thickBot="1" x14ac:dyDescent="0.3">
      <c r="A188" s="87">
        <v>6400</v>
      </c>
      <c r="B188" s="81" t="s">
        <v>276</v>
      </c>
      <c r="C188" s="70"/>
      <c r="D188" s="70"/>
      <c r="E188" s="102"/>
      <c r="F188" s="126">
        <f>'2. Income &amp; Expenditure Budget'!G198</f>
        <v>0</v>
      </c>
      <c r="G188" s="281"/>
      <c r="H188" s="281"/>
      <c r="I188" s="281"/>
      <c r="J188" s="281"/>
      <c r="K188" s="281"/>
      <c r="L188" s="281"/>
      <c r="M188" s="281"/>
      <c r="N188" s="281"/>
      <c r="O188" s="281"/>
      <c r="P188" s="281"/>
      <c r="Q188" s="281"/>
      <c r="R188" s="281"/>
    </row>
    <row r="189" spans="1:18" ht="15.75" thickBot="1" x14ac:dyDescent="0.3">
      <c r="A189" s="87">
        <v>6450</v>
      </c>
      <c r="B189" s="81" t="s">
        <v>277</v>
      </c>
      <c r="C189" s="70"/>
      <c r="D189" s="70"/>
      <c r="E189" s="102"/>
      <c r="F189" s="126">
        <f>'2. Income &amp; Expenditure Budget'!G199</f>
        <v>0</v>
      </c>
      <c r="G189" s="281"/>
      <c r="H189" s="281"/>
      <c r="I189" s="281"/>
      <c r="J189" s="281"/>
      <c r="K189" s="281"/>
      <c r="L189" s="281"/>
      <c r="M189" s="281"/>
      <c r="N189" s="281"/>
      <c r="O189" s="281"/>
      <c r="P189" s="281"/>
      <c r="Q189" s="281"/>
      <c r="R189" s="281"/>
    </row>
    <row r="190" spans="1:18" ht="15.75" thickBot="1" x14ac:dyDescent="0.3">
      <c r="A190" s="87">
        <v>6500</v>
      </c>
      <c r="B190" s="81" t="s">
        <v>278</v>
      </c>
      <c r="C190" s="70"/>
      <c r="D190" s="70"/>
      <c r="E190" s="102"/>
      <c r="F190" s="126">
        <f>'2. Income &amp; Expenditure Budget'!G200</f>
        <v>0</v>
      </c>
      <c r="G190" s="281"/>
      <c r="H190" s="281"/>
      <c r="I190" s="281"/>
      <c r="J190" s="281"/>
      <c r="K190" s="281"/>
      <c r="L190" s="281"/>
      <c r="M190" s="281"/>
      <c r="N190" s="281"/>
      <c r="O190" s="281"/>
      <c r="P190" s="281"/>
      <c r="Q190" s="281"/>
      <c r="R190" s="281"/>
    </row>
    <row r="191" spans="1:18" ht="15.75" thickBot="1" x14ac:dyDescent="0.3">
      <c r="A191" s="87">
        <v>6600</v>
      </c>
      <c r="B191" s="81" t="s">
        <v>17</v>
      </c>
      <c r="C191" s="70"/>
      <c r="D191" s="70"/>
      <c r="E191" s="102"/>
      <c r="F191" s="126">
        <f>'2. Income &amp; Expenditure Budget'!G201</f>
        <v>0</v>
      </c>
      <c r="G191" s="281"/>
      <c r="H191" s="281"/>
      <c r="I191" s="281"/>
      <c r="J191" s="281"/>
      <c r="K191" s="281"/>
      <c r="L191" s="281"/>
      <c r="M191" s="281"/>
      <c r="N191" s="281"/>
      <c r="O191" s="281"/>
      <c r="P191" s="281"/>
      <c r="Q191" s="281"/>
      <c r="R191" s="281"/>
    </row>
    <row r="192" spans="1:18" ht="15.75" thickBot="1" x14ac:dyDescent="0.3">
      <c r="A192" s="87">
        <v>6650</v>
      </c>
      <c r="B192" s="81" t="s">
        <v>94</v>
      </c>
      <c r="C192" s="70"/>
      <c r="D192" s="70"/>
      <c r="E192" s="102"/>
      <c r="F192" s="126">
        <f>'2. Income &amp; Expenditure Budget'!G202</f>
        <v>0</v>
      </c>
      <c r="G192" s="281"/>
      <c r="H192" s="281"/>
      <c r="I192" s="281"/>
      <c r="J192" s="281"/>
      <c r="K192" s="281"/>
      <c r="L192" s="281"/>
      <c r="M192" s="281"/>
      <c r="N192" s="281"/>
      <c r="O192" s="281"/>
      <c r="P192" s="281"/>
      <c r="Q192" s="281"/>
      <c r="R192" s="281"/>
    </row>
    <row r="193" spans="1:18" ht="15.75" thickBot="1" x14ac:dyDescent="0.3">
      <c r="A193" s="87">
        <v>6700</v>
      </c>
      <c r="B193" s="81" t="s">
        <v>66</v>
      </c>
      <c r="C193" s="70"/>
      <c r="D193" s="70"/>
      <c r="E193" s="102"/>
      <c r="F193" s="126">
        <f>'2. Income &amp; Expenditure Budget'!G203</f>
        <v>0</v>
      </c>
      <c r="G193" s="281"/>
      <c r="H193" s="281"/>
      <c r="I193" s="281"/>
      <c r="J193" s="281"/>
      <c r="K193" s="281"/>
      <c r="L193" s="281"/>
      <c r="M193" s="281"/>
      <c r="N193" s="281"/>
      <c r="O193" s="281"/>
      <c r="P193" s="281"/>
      <c r="Q193" s="281"/>
      <c r="R193" s="281"/>
    </row>
    <row r="194" spans="1:18" ht="15.75" thickBot="1" x14ac:dyDescent="0.3">
      <c r="A194" s="87">
        <v>6730</v>
      </c>
      <c r="B194" s="81" t="s">
        <v>76</v>
      </c>
      <c r="C194" s="70"/>
      <c r="D194" s="70"/>
      <c r="E194" s="102"/>
      <c r="F194" s="126">
        <f>'2. Income &amp; Expenditure Budget'!G204</f>
        <v>0</v>
      </c>
      <c r="G194" s="382"/>
      <c r="H194" s="382"/>
      <c r="I194" s="382"/>
      <c r="J194" s="382"/>
      <c r="K194" s="382"/>
      <c r="L194" s="382"/>
      <c r="M194" s="382"/>
      <c r="N194" s="382"/>
      <c r="O194" s="382"/>
      <c r="P194" s="382"/>
      <c r="Q194" s="382"/>
      <c r="R194" s="382"/>
    </row>
    <row r="195" spans="1:18" ht="15.75" thickBot="1" x14ac:dyDescent="0.3">
      <c r="A195" s="87">
        <v>6731</v>
      </c>
      <c r="B195" s="81" t="s">
        <v>279</v>
      </c>
      <c r="C195" s="70"/>
      <c r="D195" s="70"/>
      <c r="E195" s="102"/>
      <c r="F195" s="126">
        <f>'2. Income &amp; Expenditure Budget'!G205</f>
        <v>0</v>
      </c>
      <c r="G195" s="383"/>
      <c r="H195" s="383"/>
      <c r="I195" s="383"/>
      <c r="J195" s="383"/>
      <c r="K195" s="383"/>
      <c r="L195" s="383"/>
      <c r="M195" s="383"/>
      <c r="N195" s="383"/>
      <c r="O195" s="383"/>
      <c r="P195" s="383"/>
      <c r="Q195" s="383"/>
      <c r="R195" s="383"/>
    </row>
    <row r="196" spans="1:18" ht="15.75" thickBot="1" x14ac:dyDescent="0.3">
      <c r="A196" s="87">
        <v>6750</v>
      </c>
      <c r="B196" s="81" t="s">
        <v>31</v>
      </c>
      <c r="C196" s="70"/>
      <c r="D196" s="70"/>
      <c r="E196" s="102"/>
      <c r="F196" s="126">
        <f>'2. Income &amp; Expenditure Budget'!G206</f>
        <v>0</v>
      </c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</row>
    <row r="197" spans="1:18" ht="15.75" thickBot="1" x14ac:dyDescent="0.3">
      <c r="A197" s="87">
        <v>6755</v>
      </c>
      <c r="B197" s="80" t="s">
        <v>280</v>
      </c>
      <c r="C197" s="70"/>
      <c r="D197" s="70"/>
      <c r="E197" s="102"/>
      <c r="F197" s="126">
        <f>'2. Income &amp; Expenditure Budget'!G207</f>
        <v>0</v>
      </c>
      <c r="G197" s="369"/>
      <c r="H197" s="369"/>
      <c r="I197" s="369"/>
      <c r="J197" s="369"/>
      <c r="K197" s="369"/>
      <c r="L197" s="369"/>
      <c r="M197" s="369"/>
      <c r="N197" s="369"/>
      <c r="O197" s="369"/>
      <c r="P197" s="369"/>
      <c r="Q197" s="369"/>
      <c r="R197" s="369"/>
    </row>
    <row r="198" spans="1:18" ht="15.75" thickBot="1" x14ac:dyDescent="0.3">
      <c r="A198" s="86">
        <v>6780</v>
      </c>
      <c r="B198" s="79" t="s">
        <v>18</v>
      </c>
      <c r="C198" s="70"/>
      <c r="D198" s="70"/>
      <c r="E198" s="102"/>
      <c r="F198" s="126">
        <f>'2. Income &amp; Expenditure Budget'!G208</f>
        <v>0</v>
      </c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</row>
    <row r="199" spans="1:18" ht="15.75" thickBot="1" x14ac:dyDescent="0.3">
      <c r="A199" s="86">
        <v>6800</v>
      </c>
      <c r="B199" s="79" t="s">
        <v>281</v>
      </c>
      <c r="C199" s="70"/>
      <c r="D199" s="70"/>
      <c r="E199" s="102"/>
      <c r="F199" s="126">
        <f>'2. Income &amp; Expenditure Budget'!G209</f>
        <v>0</v>
      </c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</row>
    <row r="200" spans="1:18" ht="19.5" thickBot="1" x14ac:dyDescent="0.35">
      <c r="A200" s="86">
        <v>6830</v>
      </c>
      <c r="B200" s="79" t="s">
        <v>95</v>
      </c>
      <c r="C200" s="70"/>
      <c r="D200" s="70"/>
      <c r="E200" s="102"/>
      <c r="F200" s="126">
        <f>'2. Income &amp; Expenditure Budget'!G210</f>
        <v>0</v>
      </c>
      <c r="G200" s="384"/>
      <c r="H200" s="384"/>
      <c r="I200" s="384"/>
      <c r="J200" s="384"/>
      <c r="K200" s="384"/>
      <c r="L200" s="384"/>
      <c r="M200" s="384"/>
      <c r="N200" s="384"/>
      <c r="O200" s="384"/>
      <c r="P200" s="384"/>
      <c r="Q200" s="384"/>
      <c r="R200" s="384"/>
    </row>
    <row r="201" spans="1:18" ht="15.75" thickBot="1" x14ac:dyDescent="0.3">
      <c r="A201" s="86">
        <v>6860</v>
      </c>
      <c r="B201" s="79" t="s">
        <v>96</v>
      </c>
      <c r="C201" s="70"/>
      <c r="D201" s="70"/>
      <c r="E201" s="102"/>
      <c r="F201" s="126">
        <f>'2. Income &amp; Expenditure Budget'!G211</f>
        <v>0</v>
      </c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</row>
    <row r="202" spans="1:18" ht="15.75" thickBot="1" x14ac:dyDescent="0.3">
      <c r="A202" s="88">
        <v>6900</v>
      </c>
      <c r="B202" s="82" t="s">
        <v>19</v>
      </c>
      <c r="C202" s="71"/>
      <c r="D202" s="71"/>
      <c r="E202" s="103"/>
      <c r="F202" s="126">
        <f>'2. Income &amp; Expenditure Budget'!G212</f>
        <v>0</v>
      </c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</row>
    <row r="203" spans="1:18" ht="15.75" thickBot="1" x14ac:dyDescent="0.3">
      <c r="A203" s="120" t="s">
        <v>69</v>
      </c>
      <c r="B203" s="121"/>
      <c r="C203" s="121"/>
      <c r="D203" s="121"/>
      <c r="E203" s="121"/>
      <c r="F203" s="385">
        <f>SUM(F177:F202)</f>
        <v>0</v>
      </c>
      <c r="G203" s="385">
        <f t="shared" ref="G203:R203" si="8">SUM(G177:G202)</f>
        <v>0</v>
      </c>
      <c r="H203" s="385">
        <f t="shared" si="8"/>
        <v>0</v>
      </c>
      <c r="I203" s="385">
        <f t="shared" si="8"/>
        <v>0</v>
      </c>
      <c r="J203" s="385">
        <f t="shared" si="8"/>
        <v>0</v>
      </c>
      <c r="K203" s="385">
        <f t="shared" si="8"/>
        <v>0</v>
      </c>
      <c r="L203" s="385">
        <f t="shared" si="8"/>
        <v>0</v>
      </c>
      <c r="M203" s="385">
        <f t="shared" si="8"/>
        <v>0</v>
      </c>
      <c r="N203" s="385">
        <f t="shared" si="8"/>
        <v>0</v>
      </c>
      <c r="O203" s="385">
        <f t="shared" si="8"/>
        <v>0</v>
      </c>
      <c r="P203" s="385">
        <f t="shared" si="8"/>
        <v>0</v>
      </c>
      <c r="Q203" s="385">
        <f t="shared" si="8"/>
        <v>0</v>
      </c>
      <c r="R203" s="385">
        <f t="shared" si="8"/>
        <v>0</v>
      </c>
    </row>
    <row r="204" spans="1:18" ht="15.75" thickBot="1" x14ac:dyDescent="0.3">
      <c r="A204" s="89"/>
      <c r="B204" s="60" t="s">
        <v>43</v>
      </c>
      <c r="C204" s="40"/>
      <c r="D204" s="40"/>
      <c r="E204" s="40"/>
      <c r="F204" s="386">
        <f>'[2]2. Income &amp; Expenditure Budget'!G215</f>
        <v>0</v>
      </c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</row>
    <row r="205" spans="1:18" ht="15.75" thickBot="1" x14ac:dyDescent="0.3">
      <c r="A205" s="120" t="s">
        <v>67</v>
      </c>
      <c r="B205" s="121"/>
      <c r="C205" s="121"/>
      <c r="D205" s="121"/>
      <c r="E205" s="121"/>
      <c r="F205" s="385">
        <f>'[2]2. Income &amp; Expenditure Budget'!G216</f>
        <v>0</v>
      </c>
      <c r="G205" s="387"/>
      <c r="H205" s="387"/>
      <c r="I205" s="387"/>
      <c r="J205" s="387"/>
      <c r="K205" s="387"/>
      <c r="L205" s="387"/>
      <c r="M205" s="387"/>
      <c r="N205" s="387"/>
      <c r="O205" s="387"/>
      <c r="P205" s="387"/>
      <c r="Q205" s="387"/>
      <c r="R205" s="387"/>
    </row>
    <row r="206" spans="1:18" ht="15.75" thickBot="1" x14ac:dyDescent="0.3">
      <c r="A206" s="86">
        <v>7300</v>
      </c>
      <c r="B206" s="79" t="s">
        <v>282</v>
      </c>
      <c r="C206" s="70"/>
      <c r="D206" s="70"/>
      <c r="E206" s="102"/>
      <c r="F206" s="388">
        <f>'2. Income &amp; Expenditure Budget'!G216</f>
        <v>0</v>
      </c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</row>
    <row r="207" spans="1:18" ht="15.75" thickBot="1" x14ac:dyDescent="0.3">
      <c r="A207" s="86">
        <v>7320</v>
      </c>
      <c r="B207" s="79" t="s">
        <v>32</v>
      </c>
      <c r="C207" s="70"/>
      <c r="D207" s="70"/>
      <c r="E207" s="102"/>
      <c r="F207" s="388">
        <f>'2. Income &amp; Expenditure Budget'!G217</f>
        <v>0</v>
      </c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</row>
    <row r="208" spans="1:18" ht="15.75" thickBot="1" x14ac:dyDescent="0.3">
      <c r="A208" s="86">
        <v>7400</v>
      </c>
      <c r="B208" s="79" t="s">
        <v>20</v>
      </c>
      <c r="C208" s="70"/>
      <c r="D208" s="70"/>
      <c r="E208" s="102"/>
      <c r="F208" s="388">
        <f>'2. Income &amp; Expenditure Budget'!G218</f>
        <v>0</v>
      </c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</row>
    <row r="209" spans="1:18" ht="15.75" thickBot="1" x14ac:dyDescent="0.3">
      <c r="A209" s="86">
        <v>7450</v>
      </c>
      <c r="B209" s="79" t="s">
        <v>283</v>
      </c>
      <c r="C209" s="70"/>
      <c r="D209" s="70"/>
      <c r="E209" s="102"/>
      <c r="F209" s="388">
        <f>'2. Income &amp; Expenditure Budget'!G219</f>
        <v>0</v>
      </c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</row>
    <row r="210" spans="1:18" ht="15.75" thickBot="1" x14ac:dyDescent="0.3">
      <c r="A210" s="88">
        <v>7500</v>
      </c>
      <c r="B210" s="82" t="s">
        <v>284</v>
      </c>
      <c r="C210" s="71"/>
      <c r="D210" s="71"/>
      <c r="E210" s="103"/>
      <c r="F210" s="388">
        <f>'2. Income &amp; Expenditure Budget'!G220</f>
        <v>0</v>
      </c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</row>
    <row r="211" spans="1:18" ht="15.75" thickBot="1" x14ac:dyDescent="0.3">
      <c r="A211" s="88">
        <v>7800</v>
      </c>
      <c r="B211" s="82" t="s">
        <v>33</v>
      </c>
      <c r="C211" s="71"/>
      <c r="D211" s="71"/>
      <c r="E211" s="103"/>
      <c r="F211" s="388">
        <f>'2. Income &amp; Expenditure Budget'!G221</f>
        <v>0</v>
      </c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</row>
    <row r="212" spans="1:18" ht="15.75" thickBot="1" x14ac:dyDescent="0.3">
      <c r="A212" s="120" t="s">
        <v>68</v>
      </c>
      <c r="B212" s="121"/>
      <c r="C212" s="121"/>
      <c r="D212" s="121"/>
      <c r="E212" s="121"/>
      <c r="F212" s="385">
        <f>SUM(F206:F211)</f>
        <v>0</v>
      </c>
      <c r="G212" s="385">
        <f t="shared" ref="G212:R212" si="9">SUM(G206:G211)</f>
        <v>0</v>
      </c>
      <c r="H212" s="385">
        <f t="shared" si="9"/>
        <v>0</v>
      </c>
      <c r="I212" s="385">
        <f t="shared" si="9"/>
        <v>0</v>
      </c>
      <c r="J212" s="385">
        <f t="shared" si="9"/>
        <v>0</v>
      </c>
      <c r="K212" s="385">
        <f t="shared" si="9"/>
        <v>0</v>
      </c>
      <c r="L212" s="385">
        <f t="shared" si="9"/>
        <v>0</v>
      </c>
      <c r="M212" s="385">
        <f t="shared" si="9"/>
        <v>0</v>
      </c>
      <c r="N212" s="385">
        <f t="shared" si="9"/>
        <v>0</v>
      </c>
      <c r="O212" s="385">
        <f t="shared" si="9"/>
        <v>0</v>
      </c>
      <c r="P212" s="385">
        <f t="shared" si="9"/>
        <v>0</v>
      </c>
      <c r="Q212" s="385">
        <f t="shared" si="9"/>
        <v>0</v>
      </c>
      <c r="R212" s="385">
        <f t="shared" si="9"/>
        <v>0</v>
      </c>
    </row>
    <row r="213" spans="1:18" ht="15.75" thickBot="1" x14ac:dyDescent="0.3">
      <c r="A213" s="92"/>
      <c r="B213" s="61"/>
      <c r="C213" s="40"/>
      <c r="D213" s="40"/>
      <c r="E213" s="40"/>
      <c r="F213" s="386">
        <f>'[2]2. Income &amp; Expenditure Budget'!G224</f>
        <v>0</v>
      </c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</row>
    <row r="214" spans="1:18" ht="15.75" thickBot="1" x14ac:dyDescent="0.3">
      <c r="A214" s="122" t="s">
        <v>21</v>
      </c>
      <c r="B214" s="123"/>
      <c r="C214" s="123"/>
      <c r="D214" s="123"/>
      <c r="E214" s="123"/>
      <c r="F214" s="389">
        <f>(F212+F203+F174+F144+F97)*0.05</f>
        <v>2433.9900000000002</v>
      </c>
      <c r="G214" s="389">
        <f t="shared" ref="G214:R214" si="10">(G212+G203+G174+G144+G97)*0.05</f>
        <v>0</v>
      </c>
      <c r="H214" s="389">
        <f t="shared" si="10"/>
        <v>0</v>
      </c>
      <c r="I214" s="389">
        <f t="shared" si="10"/>
        <v>0</v>
      </c>
      <c r="J214" s="389">
        <f t="shared" si="10"/>
        <v>0</v>
      </c>
      <c r="K214" s="389">
        <f t="shared" si="10"/>
        <v>0</v>
      </c>
      <c r="L214" s="389">
        <f t="shared" si="10"/>
        <v>0</v>
      </c>
      <c r="M214" s="389">
        <f t="shared" si="10"/>
        <v>0</v>
      </c>
      <c r="N214" s="389">
        <f t="shared" si="10"/>
        <v>0</v>
      </c>
      <c r="O214" s="389">
        <f t="shared" si="10"/>
        <v>0</v>
      </c>
      <c r="P214" s="389">
        <f t="shared" si="10"/>
        <v>0</v>
      </c>
      <c r="Q214" s="389">
        <f t="shared" si="10"/>
        <v>0</v>
      </c>
      <c r="R214" s="389">
        <f t="shared" si="10"/>
        <v>0</v>
      </c>
    </row>
    <row r="215" spans="1:18" ht="15.75" thickBot="1" x14ac:dyDescent="0.3">
      <c r="A215" s="89"/>
      <c r="B215" s="60" t="s">
        <v>43</v>
      </c>
      <c r="C215" s="40"/>
      <c r="D215" s="40"/>
      <c r="E215" s="40"/>
      <c r="F215" s="386">
        <f>'[2]2. Income &amp; Expenditure Budget'!G226</f>
        <v>0</v>
      </c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</row>
    <row r="216" spans="1:18" ht="15.75" thickBot="1" x14ac:dyDescent="0.3">
      <c r="A216" s="120"/>
      <c r="B216" s="121" t="s">
        <v>49</v>
      </c>
      <c r="C216" s="121"/>
      <c r="D216" s="121"/>
      <c r="E216" s="121"/>
      <c r="F216" s="385">
        <f>F214+F212+F203+F174+F144+F97</f>
        <v>51113.79</v>
      </c>
      <c r="G216" s="385">
        <f t="shared" ref="G216:R216" si="11">G214+G212+G203+G174+G144+G97</f>
        <v>0</v>
      </c>
      <c r="H216" s="385">
        <f t="shared" si="11"/>
        <v>0</v>
      </c>
      <c r="I216" s="385">
        <f t="shared" si="11"/>
        <v>0</v>
      </c>
      <c r="J216" s="385">
        <f t="shared" si="11"/>
        <v>0</v>
      </c>
      <c r="K216" s="385">
        <f t="shared" si="11"/>
        <v>0</v>
      </c>
      <c r="L216" s="385">
        <f t="shared" si="11"/>
        <v>0</v>
      </c>
      <c r="M216" s="385">
        <f t="shared" si="11"/>
        <v>0</v>
      </c>
      <c r="N216" s="385">
        <f t="shared" si="11"/>
        <v>0</v>
      </c>
      <c r="O216" s="385">
        <f t="shared" si="11"/>
        <v>0</v>
      </c>
      <c r="P216" s="385">
        <f t="shared" si="11"/>
        <v>0</v>
      </c>
      <c r="Q216" s="385">
        <f t="shared" si="11"/>
        <v>0</v>
      </c>
      <c r="R216" s="385">
        <f t="shared" si="11"/>
        <v>0</v>
      </c>
    </row>
    <row r="217" spans="1:18" ht="15.75" thickBot="1" x14ac:dyDescent="0.3">
      <c r="A217" s="92"/>
      <c r="B217" s="175" t="s">
        <v>43</v>
      </c>
      <c r="C217" s="40"/>
      <c r="D217" s="40"/>
      <c r="E217" s="40"/>
      <c r="F217" s="386">
        <f>'[2]2. Income &amp; Expenditure Budget'!G228</f>
        <v>0</v>
      </c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</row>
    <row r="218" spans="1:18" ht="19.5" thickBot="1" x14ac:dyDescent="0.35">
      <c r="A218" s="131" t="s">
        <v>73</v>
      </c>
      <c r="B218" s="24"/>
      <c r="C218" s="129"/>
      <c r="D218" s="129"/>
      <c r="E218" s="129"/>
      <c r="F218" s="388">
        <f>F82-F216</f>
        <v>49183.51</v>
      </c>
      <c r="G218" s="388">
        <f t="shared" ref="G218:R218" si="12">G82-G216</f>
        <v>0</v>
      </c>
      <c r="H218" s="388">
        <f t="shared" si="12"/>
        <v>0</v>
      </c>
      <c r="I218" s="388">
        <f t="shared" si="12"/>
        <v>0</v>
      </c>
      <c r="J218" s="388">
        <f t="shared" si="12"/>
        <v>0</v>
      </c>
      <c r="K218" s="388">
        <f t="shared" si="12"/>
        <v>0</v>
      </c>
      <c r="L218" s="388">
        <f t="shared" si="12"/>
        <v>0</v>
      </c>
      <c r="M218" s="388">
        <f t="shared" si="12"/>
        <v>0</v>
      </c>
      <c r="N218" s="388">
        <f t="shared" si="12"/>
        <v>0</v>
      </c>
      <c r="O218" s="388">
        <f t="shared" si="12"/>
        <v>0</v>
      </c>
      <c r="P218" s="388">
        <f t="shared" si="12"/>
        <v>0</v>
      </c>
      <c r="Q218" s="388">
        <f t="shared" si="12"/>
        <v>0</v>
      </c>
      <c r="R218" s="388">
        <f t="shared" si="12"/>
        <v>0</v>
      </c>
    </row>
  </sheetData>
  <mergeCells count="1">
    <mergeCell ref="A1:R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33F4494C38DE4CAFCFDDCAD7D4B077" ma:contentTypeVersion="13" ma:contentTypeDescription="Create a new document." ma:contentTypeScope="" ma:versionID="c210eefec046c214b4fc5070ebbce929">
  <xsd:schema xmlns:xsd="http://www.w3.org/2001/XMLSchema" xmlns:xs="http://www.w3.org/2001/XMLSchema" xmlns:p="http://schemas.microsoft.com/office/2006/metadata/properties" xmlns:ns3="bd3cd23d-3ba8-4aca-90de-f988cb363b15" xmlns:ns4="02084eb1-3cb6-4010-a18d-f29185a995c9" targetNamespace="http://schemas.microsoft.com/office/2006/metadata/properties" ma:root="true" ma:fieldsID="5f787d459c7d48679dafdd868462a6a9" ns3:_="" ns4:_="">
    <xsd:import namespace="bd3cd23d-3ba8-4aca-90de-f988cb363b15"/>
    <xsd:import namespace="02084eb1-3cb6-4010-a18d-f29185a99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cd23d-3ba8-4aca-90de-f988cb363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84eb1-3cb6-4010-a18d-f29185a99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9E62B9-8185-477F-B090-3EAA7A836C6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bd3cd23d-3ba8-4aca-90de-f988cb363b15"/>
    <ds:schemaRef ds:uri="http://schemas.microsoft.com/office/infopath/2007/PartnerControls"/>
    <ds:schemaRef ds:uri="http://schemas.openxmlformats.org/package/2006/metadata/core-properties"/>
    <ds:schemaRef ds:uri="02084eb1-3cb6-4010-a18d-f29185a995c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04B85-0BFB-41EB-AE8D-8264824E2A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93026-8BC2-4258-874C-6D8B8EA1D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cd23d-3ba8-4aca-90de-f988cb363b15"/>
    <ds:schemaRef ds:uri="02084eb1-3cb6-4010-a18d-f29185a99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template steps</vt:lpstr>
      <vt:lpstr>1a. Budget Grant Calculation</vt:lpstr>
      <vt:lpstr>1b. Covid Grants</vt:lpstr>
      <vt:lpstr>2. Income &amp; Expenditure Budget</vt:lpstr>
      <vt:lpstr>3. Opening Bank Position </vt:lpstr>
      <vt:lpstr>4. Estimated Operating Cashflow</vt:lpstr>
      <vt:lpstr>5. Capital Expenditure Budget</vt:lpstr>
      <vt:lpstr>6. Monthly Cashflow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2021-01-15T09:46:08Z</dcterms:created>
  <dcterms:modified xsi:type="dcterms:W3CDTF">2021-02-11T10:25:14Z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0x0101006433F4494C38DE4CAFCFDDCAD7D4B077</vt:lpwstr>
  </property>
</Properties>
</file>