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E5F345A8-B7F0-4569-876C-F79B96669B4E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 Opening Bank Position " sheetId="14" r:id="rId4"/>
    <sheet name="4. Estimated Operating Cashflow" sheetId="11" r:id="rId5"/>
    <sheet name="5. Capital Expenditure Budget" sheetId="12" r:id="rId6"/>
    <sheet name="6. Monthly Cashflow " sheetId="15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" l="1"/>
  <c r="G202" i="1"/>
  <c r="G200" i="1"/>
  <c r="G198" i="1"/>
  <c r="G189" i="1"/>
  <c r="G161" i="1"/>
  <c r="G139" i="1"/>
  <c r="G92" i="1"/>
  <c r="G77" i="1"/>
  <c r="G66" i="1"/>
  <c r="G39" i="1"/>
  <c r="B36" i="12"/>
  <c r="B34" i="12"/>
  <c r="B17" i="12"/>
  <c r="A2" i="15"/>
  <c r="F196" i="15"/>
  <c r="F194" i="15"/>
  <c r="F192" i="15"/>
  <c r="F183" i="15"/>
  <c r="F155" i="15"/>
  <c r="F133" i="15"/>
  <c r="F86" i="15"/>
  <c r="F70" i="15"/>
  <c r="F59" i="15"/>
  <c r="F32" i="15"/>
  <c r="E48" i="4" l="1"/>
  <c r="E47" i="4"/>
  <c r="G16" i="1" l="1"/>
  <c r="G31" i="1" s="1"/>
  <c r="G79" i="1" s="1"/>
  <c r="G204" i="1" s="1"/>
  <c r="E49" i="4"/>
  <c r="A2" i="12"/>
  <c r="A2" i="11"/>
  <c r="A3" i="14"/>
  <c r="G25" i="15" l="1"/>
  <c r="G32" i="15"/>
  <c r="G59" i="15"/>
  <c r="G70" i="15"/>
  <c r="G86" i="15"/>
  <c r="H133" i="15"/>
  <c r="I133" i="15"/>
  <c r="J133" i="15"/>
  <c r="K133" i="15"/>
  <c r="L133" i="15"/>
  <c r="M133" i="15"/>
  <c r="N133" i="15"/>
  <c r="O133" i="15"/>
  <c r="P133" i="15"/>
  <c r="Q133" i="15"/>
  <c r="R133" i="15"/>
  <c r="G133" i="15"/>
  <c r="F132" i="15"/>
  <c r="H155" i="15"/>
  <c r="I155" i="15"/>
  <c r="J155" i="15"/>
  <c r="K155" i="15"/>
  <c r="L155" i="15"/>
  <c r="M155" i="15"/>
  <c r="N155" i="15"/>
  <c r="O155" i="15"/>
  <c r="P155" i="15"/>
  <c r="Q155" i="15"/>
  <c r="R155" i="15"/>
  <c r="G155" i="15"/>
  <c r="G183" i="15"/>
  <c r="H192" i="15"/>
  <c r="I192" i="15"/>
  <c r="J192" i="15"/>
  <c r="K192" i="15"/>
  <c r="L192" i="15"/>
  <c r="M192" i="15"/>
  <c r="N192" i="15"/>
  <c r="O192" i="15"/>
  <c r="P192" i="15"/>
  <c r="Q192" i="15"/>
  <c r="R192" i="15"/>
  <c r="G192" i="15"/>
  <c r="F84" i="15"/>
  <c r="F118" i="15" l="1"/>
  <c r="F117" i="15"/>
  <c r="F116" i="15"/>
  <c r="F28" i="15" l="1"/>
  <c r="F29" i="15"/>
  <c r="F30" i="15"/>
  <c r="F31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62" i="15"/>
  <c r="F63" i="15"/>
  <c r="F64" i="15"/>
  <c r="F65" i="15"/>
  <c r="F66" i="15"/>
  <c r="F67" i="15"/>
  <c r="F68" i="15"/>
  <c r="F69" i="15"/>
  <c r="F78" i="15"/>
  <c r="F79" i="15"/>
  <c r="F82" i="15"/>
  <c r="F83" i="15"/>
  <c r="F85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3" i="15"/>
  <c r="F114" i="15"/>
  <c r="F115" i="15"/>
  <c r="F119" i="15"/>
  <c r="F120" i="15"/>
  <c r="F121" i="15"/>
  <c r="F122" i="15"/>
  <c r="F123" i="15"/>
  <c r="F124" i="15"/>
  <c r="F126" i="15"/>
  <c r="F127" i="15"/>
  <c r="F128" i="15"/>
  <c r="F129" i="15"/>
  <c r="F130" i="15"/>
  <c r="F131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3" i="15"/>
  <c r="F154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6" i="15"/>
  <c r="F187" i="15"/>
  <c r="F188" i="15"/>
  <c r="F189" i="15"/>
  <c r="F190" i="15"/>
  <c r="F27" i="15"/>
  <c r="F17" i="15"/>
  <c r="F19" i="15"/>
  <c r="F20" i="15"/>
  <c r="F22" i="15"/>
  <c r="F24" i="15"/>
  <c r="A1" i="15"/>
  <c r="A5" i="12"/>
  <c r="A4" i="12"/>
  <c r="A4" i="11"/>
  <c r="A5" i="14"/>
  <c r="A4" i="14"/>
  <c r="R183" i="15"/>
  <c r="Q183" i="15"/>
  <c r="P183" i="15"/>
  <c r="O183" i="15"/>
  <c r="N183" i="15"/>
  <c r="M183" i="15"/>
  <c r="L183" i="15"/>
  <c r="K183" i="15"/>
  <c r="J183" i="15"/>
  <c r="I183" i="15"/>
  <c r="H183" i="15"/>
  <c r="R86" i="15"/>
  <c r="Q86" i="15"/>
  <c r="P86" i="15"/>
  <c r="O86" i="15"/>
  <c r="N86" i="15"/>
  <c r="M86" i="15"/>
  <c r="L86" i="15"/>
  <c r="K86" i="15"/>
  <c r="J86" i="15"/>
  <c r="I86" i="15"/>
  <c r="H86" i="15"/>
  <c r="R70" i="15"/>
  <c r="Q70" i="15"/>
  <c r="P70" i="15"/>
  <c r="O70" i="15"/>
  <c r="N70" i="15"/>
  <c r="M70" i="15"/>
  <c r="L70" i="15"/>
  <c r="K70" i="15"/>
  <c r="J70" i="15"/>
  <c r="I70" i="15"/>
  <c r="H70" i="15"/>
  <c r="R59" i="15"/>
  <c r="Q59" i="15"/>
  <c r="P59" i="15"/>
  <c r="O59" i="15"/>
  <c r="N59" i="15"/>
  <c r="M59" i="15"/>
  <c r="L59" i="15"/>
  <c r="K59" i="15"/>
  <c r="J59" i="15"/>
  <c r="I59" i="15"/>
  <c r="H59" i="15"/>
  <c r="R32" i="15"/>
  <c r="Q32" i="15"/>
  <c r="P32" i="15"/>
  <c r="O32" i="15"/>
  <c r="N32" i="15"/>
  <c r="M32" i="15"/>
  <c r="L32" i="15"/>
  <c r="K32" i="15"/>
  <c r="J32" i="15"/>
  <c r="I32" i="15"/>
  <c r="H32" i="15"/>
  <c r="R25" i="15"/>
  <c r="Q25" i="15"/>
  <c r="P25" i="15"/>
  <c r="O25" i="15"/>
  <c r="N25" i="15"/>
  <c r="M25" i="15"/>
  <c r="L25" i="15"/>
  <c r="K25" i="15"/>
  <c r="J25" i="15"/>
  <c r="I25" i="15"/>
  <c r="H25" i="15"/>
  <c r="A5" i="11"/>
  <c r="E25" i="14"/>
  <c r="E19" i="14"/>
  <c r="E13" i="14"/>
  <c r="E26" i="14" l="1"/>
  <c r="B7" i="11" s="1"/>
  <c r="I72" i="15"/>
  <c r="M72" i="15"/>
  <c r="Q72" i="15"/>
  <c r="I194" i="15"/>
  <c r="I196" i="15" s="1"/>
  <c r="M194" i="15"/>
  <c r="Q194" i="15"/>
  <c r="Q196" i="15" s="1"/>
  <c r="J72" i="15"/>
  <c r="N72" i="15"/>
  <c r="R72" i="15"/>
  <c r="G72" i="15"/>
  <c r="K72" i="15"/>
  <c r="O72" i="15"/>
  <c r="H72" i="15"/>
  <c r="L72" i="15"/>
  <c r="P72" i="15"/>
  <c r="H194" i="15"/>
  <c r="H196" i="15" s="1"/>
  <c r="L194" i="15"/>
  <c r="L196" i="15" s="1"/>
  <c r="P194" i="15"/>
  <c r="P196" i="15" s="1"/>
  <c r="J194" i="15"/>
  <c r="J196" i="15" s="1"/>
  <c r="N194" i="15"/>
  <c r="N196" i="15" s="1"/>
  <c r="R194" i="15"/>
  <c r="R196" i="15" s="1"/>
  <c r="R198" i="15" s="1"/>
  <c r="M196" i="15"/>
  <c r="M198" i="15" s="1"/>
  <c r="G194" i="15"/>
  <c r="G196" i="15" s="1"/>
  <c r="K194" i="15"/>
  <c r="K196" i="15" s="1"/>
  <c r="O194" i="15"/>
  <c r="O196" i="15" s="1"/>
  <c r="G198" i="15" l="1"/>
  <c r="K198" i="15"/>
  <c r="L198" i="15"/>
  <c r="O198" i="15"/>
  <c r="H198" i="15"/>
  <c r="I198" i="15"/>
  <c r="P198" i="15"/>
  <c r="Q198" i="15"/>
  <c r="N198" i="15"/>
  <c r="J198" i="15"/>
  <c r="F191" i="15" l="1"/>
  <c r="F51" i="4"/>
  <c r="G17" i="1" s="1"/>
  <c r="G118" i="1" s="1"/>
  <c r="D36" i="4"/>
  <c r="D35" i="4"/>
  <c r="D40" i="4"/>
  <c r="D39" i="4"/>
  <c r="E41" i="4" s="1"/>
  <c r="E66" i="4"/>
  <c r="F69" i="4"/>
  <c r="G27" i="1" s="1"/>
  <c r="F21" i="15" s="1"/>
  <c r="F81" i="15"/>
  <c r="B3" i="1"/>
  <c r="C5" i="1"/>
  <c r="C6" i="1"/>
  <c r="B61" i="4"/>
  <c r="F61" i="4" s="1"/>
  <c r="G18" i="1" s="1"/>
  <c r="F12" i="15" s="1"/>
  <c r="B59" i="4"/>
  <c r="F59" i="4" s="1"/>
  <c r="G20" i="1" s="1"/>
  <c r="F14" i="15" s="1"/>
  <c r="B57" i="4"/>
  <c r="F57" i="4" s="1"/>
  <c r="G21" i="1" s="1"/>
  <c r="F15" i="15" s="1"/>
  <c r="B63" i="4"/>
  <c r="F63" i="4" s="1"/>
  <c r="G22" i="1" s="1"/>
  <c r="F16" i="15" s="1"/>
  <c r="B53" i="4"/>
  <c r="E53" i="4" s="1"/>
  <c r="B54" i="4"/>
  <c r="E54" i="4" s="1"/>
  <c r="B65" i="4"/>
  <c r="E65" i="4" s="1"/>
  <c r="B58" i="4"/>
  <c r="F58" i="4" s="1"/>
  <c r="G19" i="1" s="1"/>
  <c r="F13" i="15" s="1"/>
  <c r="E37" i="4" l="1"/>
  <c r="F45" i="4"/>
  <c r="F10" i="15"/>
  <c r="F25" i="15" s="1"/>
  <c r="F72" i="15" s="1"/>
  <c r="F198" i="15" s="1"/>
  <c r="F112" i="15"/>
  <c r="F67" i="4"/>
  <c r="G29" i="1" s="1"/>
  <c r="F23" i="15" s="1"/>
  <c r="F11" i="15"/>
  <c r="F54" i="4"/>
  <c r="G24" i="1" s="1"/>
  <c r="G86" i="1" s="1"/>
  <c r="F80" i="15" l="1"/>
  <c r="F71" i="4"/>
  <c r="G14" i="1"/>
  <c r="F18" i="15"/>
  <c r="F8" i="15" l="1"/>
  <c r="B9" i="11" l="1"/>
  <c r="B11" i="11"/>
  <c r="B13" i="11" l="1"/>
</calcChain>
</file>

<file path=xl/sharedStrings.xml><?xml version="1.0" encoding="utf-8"?>
<sst xmlns="http://schemas.openxmlformats.org/spreadsheetml/2006/main" count="537" uniqueCount="325">
  <si>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</si>
  <si>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</si>
  <si>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</si>
  <si>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</si>
  <si>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</si>
  <si>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</si>
  <si>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</si>
  <si>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</si>
  <si>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</si>
  <si>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</si>
  <si>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</si>
  <si>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</si>
  <si>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</si>
  <si>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</si>
  <si>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</si>
  <si>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</si>
  <si>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</si>
  <si>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</si>
  <si>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</si>
  <si>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</si>
  <si>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</si>
  <si>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</si>
  <si>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</si>
  <si>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</si>
  <si>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</si>
  <si>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</si>
  <si>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</si>
  <si>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</si>
  <si>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</si>
  <si>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</si>
  <si>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</si>
  <si>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</si>
  <si>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</si>
  <si>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</si>
  <si>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</si>
  <si>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</si>
  <si>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</si>
  <si>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</si>
  <si>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</si>
  <si>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</si>
  <si>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</si>
  <si>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</si>
  <si>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</si>
  <si>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</si>
  <si>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</si>
  <si>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</si>
  <si>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</si>
  <si>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</si>
  <si>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</si>
  <si>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</si>
  <si>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</si>
  <si>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</si>
  <si>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</si>
  <si>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</si>
  <si>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</si>
  <si>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</si>
  <si>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</si>
  <si>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</si>
  <si>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</si>
  <si>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</si>
  <si>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</si>
  <si>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</si>
  <si>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</si>
  <si>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</si>
  <si>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</si>
  <si>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</si>
  <si>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</si>
  <si>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</si>
  <si>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</si>
  <si>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</si>
  <si>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</si>
  <si>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</si>
  <si>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</si>
  <si>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</si>
  <si>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</si>
  <si>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</si>
  <si>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</si>
  <si>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</si>
  <si>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</si>
  <si>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</si>
  <si>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</si>
  <si>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</si>
  <si>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</si>
  <si>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</si>
  <si>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</si>
  <si>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</si>
  <si>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</si>
  <si>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</si>
  <si>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</si>
  <si>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</si>
  <si>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</si>
  <si>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</si>
  <si>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</si>
  <si>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</si>
  <si>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</si>
  <si>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</si>
  <si>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</si>
  <si>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</si>
  <si>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</si>
  <si>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</si>
  <si>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</si>
  <si>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</si>
  <si>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</si>
  <si>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</si>
  <si>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</si>
  <si>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</si>
  <si>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</si>
  <si>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</si>
  <si>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</si>
  <si>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</si>
  <si>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</si>
  <si>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</si>
  <si>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</si>
  <si>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</si>
  <si>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</si>
  <si>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</si>
  <si>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</si>
  <si>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</si>
  <si>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</si>
  <si>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</si>
  <si>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</si>
  <si>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</si>
  <si>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</si>
  <si>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</si>
  <si>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</si>
  <si>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</si>
  <si>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</si>
  <si>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</si>
  <si>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</si>
  <si>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</si>
  <si>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</si>
  <si>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</si>
  <si>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Using the information on (1), fill in the schools student and teacher numbers for September 2020 in the spaces indicated, this will calculate schools grants from the Department of Education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</si>
  <si>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</si>
  <si>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</si>
  <si>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</si>
  <si>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</si>
  <si>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</si>
  <si>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</si>
  <si>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</si>
  <si>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</si>
  <si>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</si>
  <si>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</si>
  <si>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</si>
  <si>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</si>
  <si>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</si>
  <si>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</si>
  <si>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</si>
  <si>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</si>
  <si>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</si>
  <si>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</si>
  <si>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</si>
  <si>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</si>
  <si>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</si>
  <si>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</si>
  <si>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</si>
  <si>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</si>
  <si>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</si>
  <si>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</si>
  <si>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</si>
  <si>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</si>
  <si>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</si>
  <si>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</si>
  <si>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</si>
  <si>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</si>
  <si>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</si>
  <si>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</si>
  <si>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</si>
  <si>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</si>
  <si>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</si>
  <si>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</si>
  <si>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</si>
  <si>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</si>
  <si>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</si>
  <si>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</si>
  <si>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</si>
  <si>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</si>
  <si>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</si>
  <si>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</si>
  <si>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</si>
  <si>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</si>
  <si>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</si>
  <si>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</si>
  <si>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</si>
  <si>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</si>
  <si>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</si>
  <si>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</si>
  <si>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</si>
  <si>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</si>
  <si>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</si>
  <si>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</si>
  <si>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</si>
  <si>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</si>
  <si>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</si>
  <si>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</si>
  <si>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</si>
  <si>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</si>
  <si>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</si>
  <si>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</si>
  <si>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</si>
  <si>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</si>
  <si>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</si>
  <si>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</si>
  <si>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</si>
  <si>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</si>
  <si>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</si>
  <si>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</si>
  <si>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</si>
  <si>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</si>
  <si>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</si>
  <si>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</si>
  <si>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</si>
  <si>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</si>
  <si>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</si>
  <si>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</si>
  <si>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</si>
  <si>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</si>
  <si>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</si>
  <si>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</si>
  <si>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</si>
  <si>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</si>
  <si>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</si>
  <si>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</si>
  <si>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</si>
  <si>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</si>
  <si>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</si>
  <si>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</si>
  <si>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</si>
  <si>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</si>
  <si>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</si>
  <si>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</si>
  <si>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</si>
  <si>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</si>
  <si>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</si>
  <si>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</si>
  <si>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</si>
  <si>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</si>
  <si>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</si>
  <si>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</si>
  <si>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</si>
  <si>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</si>
  <si>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</si>
  <si>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</si>
  <si>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</si>
  <si>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</si>
  <si>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</si>
  <si>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</si>
  <si>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</si>
  <si>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</si>
  <si>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</si>
  <si>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</si>
  <si>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</si>
  <si>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</si>
  <si>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</si>
  <si>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</si>
  <si>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</si>
  <si>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</si>
  <si>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</si>
  <si>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</si>
  <si>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</si>
  <si>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</si>
  <si>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</si>
  <si>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</si>
  <si>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</si>
  <si>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</si>
  <si>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</si>
  <si>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</si>
  <si>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</si>
  <si>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</si>
  <si>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</si>
  <si>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</si>
  <si>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</si>
  <si>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</si>
  <si>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</si>
  <si>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</si>
  <si>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</si>
  <si>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</si>
  <si>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</si>
  <si>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</si>
  <si>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</si>
  <si>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</si>
  <si>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</si>
  <si>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</si>
  <si>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</si>
  <si>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</si>
  <si>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</si>
  <si>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</si>
  <si>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</si>
  <si>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</si>
  <si>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</si>
  <si>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</si>
  <si>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</si>
  <si>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</si>
  <si>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</si>
  <si>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</si>
  <si>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</si>
  <si>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</si>
  <si>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</si>
  <si>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</si>
  <si>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</si>
  <si>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</si>
  <si>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</si>
  <si>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</si>
  <si>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</si>
  <si>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</si>
  <si>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</si>
  <si>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</si>
  <si>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</si>
  <si>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</si>
  <si>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PPP School Budget 2020/2021</t>
  </si>
  <si>
    <t>Non pay budget - 75%</t>
  </si>
  <si>
    <t>PLC Enhanced grant - 75%</t>
  </si>
  <si>
    <t>Minor works grant €10,000 + €6 per pupil  (Not payable to PPP schools)</t>
  </si>
  <si>
    <t xml:space="preserve">4. Open sheet (3) - Opening Bank Position  </t>
  </si>
  <si>
    <t xml:space="preserve">5. Open sheet (4) - Estiamted Operating Cashflow  </t>
  </si>
  <si>
    <t>6. Open Sheet (5) - Capital Budget</t>
  </si>
  <si>
    <t>7. Open sheet (6) – Monthly Cashflow</t>
  </si>
  <si>
    <r>
      <t xml:space="preserve">10.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</si>
  <si>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>STEPS FOR COMPLETING THE BUDGET TEMPLATE</t>
  </si>
  <si>
    <t>9. The final budget form should be signed by the chairperson and a copy filed in the school. This should be included in the minutes of the meeting.</t>
  </si>
  <si>
    <t>How to password protect your Budget workbook</t>
  </si>
  <si>
    <t>Subject:  School Name - Roll No - Budget 2020/2021</t>
  </si>
  <si>
    <t>I confirm that the attached Budget for the year ___________ has been approved by the board of management on the ____________ (date of board of management meeting).</t>
  </si>
  <si>
    <t>8. The draft budget must then be reviewed by the Finance Sub Committee and then taken to the board for final approval.</t>
  </si>
  <si>
    <r>
      <t xml:space="preserve">School Support Services Fund - 75% (Min. €24,300*75%=18,225)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</si>
</sst>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5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Times New Roman"/>
      <family val="1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9" fontId="16" fillId="0" borderId="0" applyFont="0" applyFill="0" applyBorder="0" applyAlignment="0" applyProtection="0"/>
  </cellStyleXfs>
  <cellXfs count="424">
    <xf numFmtId="0" fontId="0" fillId="0" borderId="0" xfId="0"/>
    <xf numFmtId="0" fontId="0" fillId="0" borderId="0" xfId="0"/>
    <xf numFmtId="0" fontId="17" fillId="0" borderId="1" xfId="0" applyFont="1" applyBorder="1"/>
    <xf numFmtId="0" fontId="0" fillId="0" borderId="1" xfId="0" applyBorder="1"/>
    <xf numFmtId="8" fontId="17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2" xfId="0" applyFont="1" applyBorder="1"/>
    <xf numFmtId="44" fontId="16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16" fontId="17" fillId="0" borderId="0" xfId="0" quotePrefix="1" applyNumberFormat="1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17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16" fillId="3" borderId="0" xfId="2" applyNumberFormat="1" applyFill="1"/>
    <xf numFmtId="7" fontId="16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0" fillId="0" borderId="7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0" fillId="0" borderId="6" xfId="0" applyFont="1" applyBorder="1"/>
    <xf numFmtId="0" fontId="20" fillId="0" borderId="6" xfId="0" applyFont="1" applyBorder="1"/>
    <xf numFmtId="7" fontId="20" fillId="0" borderId="5" xfId="0" applyNumberFormat="1" applyFont="1" applyBorder="1"/>
    <xf numFmtId="7" fontId="16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16" fillId="0" borderId="0" xfId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/>
    </xf>
    <xf numFmtId="7" fontId="17" fillId="0" borderId="8" xfId="0" applyNumberFormat="1" applyFont="1" applyBorder="1" applyAlignment="1">
      <alignment horizontal="center"/>
    </xf>
    <xf numFmtId="0" fontId="17" fillId="0" borderId="4" xfId="0" applyFont="1" applyBorder="1" applyAlignment="1" applyProtection="1">
      <alignment horizontal="center"/>
      <protection locked="0"/>
    </xf>
    <xf numFmtId="7" fontId="17" fillId="0" borderId="9" xfId="0" applyNumberFormat="1" applyFont="1" applyBorder="1" applyAlignment="1" applyProtection="1">
      <alignment horizontal="center"/>
      <protection locked="0"/>
    </xf>
    <xf numFmtId="7" fontId="16" fillId="3" borderId="0" xfId="2" applyNumberFormat="1" applyFill="1"/>
    <xf numFmtId="0" fontId="0" fillId="0" borderId="10" xfId="0" applyBorder="1" applyProtection="1">
      <protection locked="0"/>
    </xf>
    <xf numFmtId="0" fontId="23" fillId="0" borderId="0" xfId="0" applyFont="1" applyAlignment="1">
      <alignment horizontal="justify"/>
    </xf>
    <xf numFmtId="0" fontId="2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5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6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7" fillId="0" borderId="0" xfId="4" applyNumberFormat="1" applyFont="1" applyAlignment="1" applyProtection="1">
      <alignment horizontal="right"/>
      <protection locked="0"/>
    </xf>
    <xf numFmtId="0" fontId="26" fillId="0" borderId="0" xfId="0" applyFont="1"/>
    <xf numFmtId="0" fontId="24" fillId="0" borderId="0" xfId="0" applyFont="1" applyProtection="1">
      <protection locked="0"/>
    </xf>
    <xf numFmtId="7" fontId="24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7" fillId="0" borderId="15" xfId="0" applyFont="1" applyBorder="1" applyProtection="1">
      <protection locked="0"/>
    </xf>
    <xf numFmtId="0" fontId="27" fillId="0" borderId="16" xfId="0" applyFont="1" applyBorder="1" applyProtection="1">
      <protection locked="0"/>
    </xf>
    <xf numFmtId="0" fontId="27" fillId="0" borderId="16" xfId="0" applyFont="1" applyBorder="1"/>
    <xf numFmtId="0" fontId="27" fillId="0" borderId="16" xfId="0" applyFont="1" applyBorder="1"/>
    <xf numFmtId="0" fontId="27" fillId="0" borderId="17" xfId="0" applyFont="1" applyBorder="1"/>
    <xf numFmtId="0" fontId="27" fillId="0" borderId="17" xfId="0" applyFont="1" applyBorder="1" applyProtection="1">
      <protection locked="0"/>
    </xf>
    <xf numFmtId="0" fontId="27" fillId="0" borderId="15" xfId="0" applyFont="1" applyBorder="1"/>
    <xf numFmtId="1" fontId="24" fillId="0" borderId="0" xfId="0" applyNumberFormat="1" applyFont="1" applyAlignment="1" applyProtection="1">
      <alignment horizontal="center"/>
      <protection locked="0"/>
    </xf>
    <xf numFmtId="1" fontId="24" fillId="0" borderId="0" xfId="0" applyNumberFormat="1" applyFont="1"/>
    <xf numFmtId="0" fontId="28" fillId="0" borderId="0" xfId="0" applyFont="1" applyAlignment="1" applyProtection="1">
      <alignment horizontal="center"/>
      <protection locked="0"/>
    </xf>
    <xf numFmtId="0" fontId="27" fillId="4" borderId="18" xfId="0" applyFont="1" applyFill="1" applyBorder="1" applyAlignment="1">
      <alignment horizontal="left"/>
    </xf>
    <xf numFmtId="0" fontId="27" fillId="4" borderId="19" xfId="0" applyFont="1" applyFill="1" applyBorder="1" applyAlignment="1">
      <alignment horizontal="left"/>
    </xf>
    <xf numFmtId="0" fontId="27" fillId="2" borderId="19" xfId="0" applyFont="1" applyFill="1" applyBorder="1" applyAlignment="1">
      <alignment horizontal="left"/>
    </xf>
    <xf numFmtId="0" fontId="27" fillId="0" borderId="19" xfId="0" applyFont="1" applyBorder="1"/>
    <xf numFmtId="0" fontId="27" fillId="0" borderId="19" xfId="0" applyFont="1" applyBorder="1" applyAlignment="1">
      <alignment horizontal="left"/>
    </xf>
    <xf numFmtId="0" fontId="27" fillId="2" borderId="20" xfId="0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0" fontId="27" fillId="0" borderId="20" xfId="0" applyFont="1" applyBorder="1"/>
    <xf numFmtId="0" fontId="27" fillId="4" borderId="21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4" borderId="24" xfId="0" applyFont="1" applyFill="1" applyBorder="1" applyAlignment="1">
      <alignment horizontal="center"/>
    </xf>
    <xf numFmtId="0" fontId="17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7" fillId="5" borderId="7" xfId="0" applyFont="1" applyFill="1" applyBorder="1" applyProtection="1">
      <protection locked="0"/>
    </xf>
    <xf numFmtId="0" fontId="17" fillId="5" borderId="25" xfId="0" applyFont="1" applyFill="1" applyBorder="1" applyProtection="1">
      <protection locked="0"/>
    </xf>
    <xf numFmtId="0" fontId="27" fillId="0" borderId="26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28" xfId="0" applyFont="1" applyBorder="1" applyProtection="1">
      <protection locked="0"/>
    </xf>
    <xf numFmtId="0" fontId="27" fillId="0" borderId="27" xfId="0" applyFont="1" applyBorder="1"/>
    <xf numFmtId="0" fontId="27" fillId="0" borderId="28" xfId="0" applyFont="1" applyBorder="1"/>
    <xf numFmtId="164" fontId="27" fillId="0" borderId="21" xfId="1" applyNumberFormat="1" applyFont="1" applyBorder="1"/>
    <xf numFmtId="164" fontId="27" fillId="0" borderId="21" xfId="1" applyNumberFormat="1" applyFont="1" applyBorder="1" applyProtection="1">
      <protection locked="0"/>
    </xf>
    <xf numFmtId="164" fontId="16" fillId="0" borderId="23" xfId="1" applyNumberFormat="1" applyBorder="1" applyProtection="1">
      <protection locked="0"/>
    </xf>
    <xf numFmtId="164" fontId="27" fillId="0" borderId="24" xfId="1" applyNumberFormat="1" applyFont="1" applyBorder="1" applyProtection="1">
      <protection locked="0"/>
    </xf>
    <xf numFmtId="164" fontId="16" fillId="0" borderId="23" xfId="1" applyNumberFormat="1" applyBorder="1"/>
    <xf numFmtId="164" fontId="29" fillId="0" borderId="21" xfId="1" applyNumberFormat="1" applyFont="1" applyBorder="1"/>
    <xf numFmtId="164" fontId="29" fillId="0" borderId="24" xfId="1" applyNumberFormat="1" applyFont="1" applyBorder="1"/>
    <xf numFmtId="164" fontId="27" fillId="0" borderId="21" xfId="1" applyNumberFormat="1" applyFont="1" applyBorder="1" applyAlignment="1">
      <alignment horizontal="right"/>
    </xf>
    <xf numFmtId="164" fontId="27" fillId="0" borderId="24" xfId="1" applyNumberFormat="1" applyFont="1" applyBorder="1" applyAlignment="1">
      <alignment horizontal="right"/>
    </xf>
    <xf numFmtId="164" fontId="27" fillId="0" borderId="24" xfId="1" applyNumberFormat="1" applyFont="1" applyBorder="1"/>
    <xf numFmtId="164" fontId="17" fillId="5" borderId="25" xfId="1" applyNumberFormat="1" applyFont="1" applyFill="1" applyBorder="1"/>
    <xf numFmtId="0" fontId="24" fillId="0" borderId="0" xfId="0" applyFont="1"/>
    <xf numFmtId="0" fontId="30" fillId="0" borderId="0" xfId="0" applyFont="1" applyAlignment="1">
      <alignment horizontal="left"/>
    </xf>
    <xf numFmtId="0" fontId="17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7" fillId="0" borderId="24" xfId="0" applyFont="1" applyBorder="1" applyAlignment="1">
      <alignment horizontal="center"/>
    </xf>
    <xf numFmtId="0" fontId="27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1" fillId="5" borderId="25" xfId="0" applyFont="1" applyFill="1" applyBorder="1" applyProtection="1">
      <protection locked="0"/>
    </xf>
    <xf numFmtId="0" fontId="17" fillId="6" borderId="7" xfId="0" applyFont="1" applyFill="1" applyBorder="1" applyProtection="1">
      <protection locked="0"/>
    </xf>
    <xf numFmtId="0" fontId="17" fillId="6" borderId="6" xfId="0" applyFont="1" applyFill="1" applyBorder="1" applyProtection="1">
      <protection locked="0"/>
    </xf>
    <xf numFmtId="0" fontId="17" fillId="7" borderId="7" xfId="0" applyFont="1" applyFill="1" applyBorder="1" applyProtection="1">
      <protection locked="0"/>
    </xf>
    <xf numFmtId="0" fontId="17" fillId="7" borderId="6" xfId="0" applyFont="1" applyFill="1" applyBorder="1" applyProtection="1">
      <protection locked="0"/>
    </xf>
    <xf numFmtId="0" fontId="32" fillId="3" borderId="29" xfId="0" applyFont="1" applyFill="1" applyBorder="1"/>
    <xf numFmtId="0" fontId="32" fillId="3" borderId="30" xfId="0" applyFont="1" applyFill="1" applyBorder="1"/>
    <xf numFmtId="164" fontId="29" fillId="8" borderId="32" xfId="1" applyNumberFormat="1" applyFont="1" applyFill="1" applyBorder="1"/>
    <xf numFmtId="164" fontId="29" fillId="8" borderId="21" xfId="1" applyNumberFormat="1" applyFont="1" applyFill="1" applyBorder="1"/>
    <xf numFmtId="164" fontId="29" fillId="8" borderId="21" xfId="1" applyNumberFormat="1" applyFont="1" applyFill="1" applyBorder="1" applyProtection="1">
      <protection locked="0"/>
    </xf>
    <xf numFmtId="164" fontId="29" fillId="8" borderId="22" xfId="1" applyNumberFormat="1" applyFont="1" applyFill="1" applyBorder="1" applyProtection="1">
      <protection locked="0"/>
    </xf>
    <xf numFmtId="0" fontId="20" fillId="3" borderId="6" xfId="0" applyFont="1" applyFill="1" applyBorder="1" applyProtection="1">
      <protection locked="0"/>
    </xf>
    <xf numFmtId="164" fontId="20" fillId="3" borderId="25" xfId="1" applyNumberFormat="1" applyFont="1" applyFill="1" applyBorder="1" applyProtection="1">
      <protection locked="0"/>
    </xf>
    <xf numFmtId="0" fontId="20" fillId="3" borderId="7" xfId="0" applyFont="1" applyFill="1" applyBorder="1" applyAlignment="1" applyProtection="1">
      <alignment horizontal="left"/>
      <protection locked="0"/>
    </xf>
    <xf numFmtId="0" fontId="30" fillId="0" borderId="0" xfId="0" applyFont="1" applyAlignment="1">
      <alignment horizontal="right"/>
    </xf>
    <xf numFmtId="1" fontId="26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3" fillId="9" borderId="3" xfId="0" applyNumberFormat="1" applyFont="1" applyFill="1" applyBorder="1" applyAlignment="1">
      <alignment horizontal="right"/>
    </xf>
    <xf numFmtId="0" fontId="26" fillId="9" borderId="4" xfId="0" applyFont="1" applyFill="1" applyBorder="1"/>
    <xf numFmtId="1" fontId="26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17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28" fillId="4" borderId="0" xfId="0" applyFont="1" applyFill="1" applyAlignment="1">
      <alignment horizontal="center"/>
    </xf>
    <xf numFmtId="0" fontId="28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7" fillId="0" borderId="30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17" fillId="0" borderId="13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4" xfId="0" applyFont="1" applyBorder="1" applyProtection="1">
      <protection locked="0"/>
    </xf>
    <xf numFmtId="0" fontId="30" fillId="0" borderId="0" xfId="0" applyFont="1" applyAlignment="1">
      <alignment horizontal="center"/>
    </xf>
    <xf numFmtId="16" fontId="17" fillId="0" borderId="0" xfId="0" quotePrefix="1" applyNumberFormat="1" applyFont="1" applyAlignment="1" applyProtection="1">
      <alignment horizontal="left"/>
      <protection locked="0"/>
    </xf>
    <xf numFmtId="0" fontId="30" fillId="0" borderId="0" xfId="0" applyFont="1" applyAlignment="1">
      <alignment horizontal="center"/>
    </xf>
    <xf numFmtId="7" fontId="16" fillId="3" borderId="0" xfId="2" applyNumberFormat="1" applyFill="1" applyProtection="1">
      <protection locked="0"/>
    </xf>
    <xf numFmtId="7" fontId="0" fillId="3" borderId="0" xfId="0" applyNumberFormat="1" applyFill="1"/>
    <xf numFmtId="7" fontId="16" fillId="3" borderId="1" xfId="2" applyNumberFormat="1" applyFill="1" applyBorder="1"/>
    <xf numFmtId="0" fontId="28" fillId="10" borderId="29" xfId="0" applyFont="1" applyFill="1" applyBorder="1"/>
    <xf numFmtId="0" fontId="17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4" fillId="0" borderId="16" xfId="0" applyFont="1" applyBorder="1" applyProtection="1">
      <protection locked="0"/>
    </xf>
    <xf numFmtId="0" fontId="34" fillId="0" borderId="27" xfId="0" applyFont="1" applyBorder="1" applyProtection="1">
      <protection locked="0"/>
    </xf>
    <xf numFmtId="164" fontId="27" fillId="0" borderId="24" xfId="1" applyNumberFormat="1" applyFont="1" applyBorder="1"/>
    <xf numFmtId="7" fontId="0" fillId="0" borderId="0" xfId="0" applyNumberFormat="1" applyProtection="1">
      <protection locked="0"/>
    </xf>
    <xf numFmtId="0" fontId="35" fillId="2" borderId="21" xfId="0" applyFont="1" applyFill="1" applyBorder="1" applyAlignment="1">
      <alignment horizontal="center"/>
    </xf>
    <xf numFmtId="0" fontId="35" fillId="2" borderId="19" xfId="0" applyFont="1" applyFill="1" applyBorder="1" applyAlignment="1">
      <alignment horizontal="left"/>
    </xf>
    <xf numFmtId="164" fontId="29" fillId="0" borderId="21" xfId="1" applyNumberFormat="1" applyFont="1" applyBorder="1"/>
    <xf numFmtId="164" fontId="29" fillId="0" borderId="21" xfId="1" applyNumberFormat="1" applyFont="1" applyBorder="1"/>
    <xf numFmtId="0" fontId="27" fillId="0" borderId="0" xfId="0" applyFont="1"/>
    <xf numFmtId="0" fontId="27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17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2" fillId="3" borderId="11" xfId="0" applyFont="1" applyFill="1" applyBorder="1" applyAlignment="1">
      <alignment horizontal="center"/>
    </xf>
    <xf numFmtId="0" fontId="24" fillId="3" borderId="12" xfId="0" applyFont="1" applyFill="1" applyBorder="1"/>
    <xf numFmtId="0" fontId="0" fillId="3" borderId="10" xfId="0" applyFill="1" applyBorder="1"/>
    <xf numFmtId="0" fontId="32" fillId="3" borderId="10" xfId="0" applyFont="1" applyFill="1" applyBorder="1" applyAlignment="1">
      <alignment horizontal="center"/>
    </xf>
    <xf numFmtId="0" fontId="24" fillId="3" borderId="31" xfId="0" applyFont="1" applyFill="1" applyBorder="1"/>
    <xf numFmtId="0" fontId="32" fillId="3" borderId="39" xfId="0" applyFont="1" applyFill="1" applyBorder="1"/>
    <xf numFmtId="0" fontId="32" fillId="3" borderId="30" xfId="0" applyFont="1" applyFill="1" applyBorder="1"/>
    <xf numFmtId="164" fontId="16" fillId="0" borderId="23" xfId="1" applyNumberFormat="1" applyBorder="1"/>
    <xf numFmtId="164" fontId="17" fillId="6" borderId="5" xfId="1" applyNumberFormat="1" applyFont="1" applyFill="1" applyBorder="1" applyProtection="1">
      <protection locked="0"/>
    </xf>
    <xf numFmtId="164" fontId="17" fillId="7" borderId="25" xfId="1" applyNumberFormat="1" applyFont="1" applyFill="1" applyBorder="1" applyProtection="1">
      <protection locked="0"/>
    </xf>
    <xf numFmtId="0" fontId="24" fillId="0" borderId="37" xfId="0" applyFont="1" applyBorder="1" applyAlignment="1" applyProtection="1">
      <alignment horizontal="center"/>
      <protection locked="0"/>
    </xf>
    <xf numFmtId="0" fontId="23" fillId="0" borderId="37" xfId="0" applyFont="1" applyBorder="1"/>
    <xf numFmtId="0" fontId="28" fillId="0" borderId="37" xfId="0" applyFont="1" applyBorder="1" applyAlignment="1" applyProtection="1">
      <alignment horizontal="center"/>
      <protection locked="0"/>
    </xf>
    <xf numFmtId="0" fontId="36" fillId="0" borderId="37" xfId="0" applyFont="1" applyBorder="1" applyAlignment="1">
      <alignment horizontal="center" wrapText="1"/>
    </xf>
    <xf numFmtId="0" fontId="24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4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4" fillId="0" borderId="42" xfId="0" applyFont="1" applyBorder="1" applyProtection="1">
      <protection locked="0"/>
    </xf>
    <xf numFmtId="0" fontId="28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17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27" fillId="2" borderId="23" xfId="0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164" fontId="29" fillId="4" borderId="23" xfId="1" applyNumberFormat="1" applyFont="1" applyFill="1" applyBorder="1" applyProtection="1">
      <protection locked="0"/>
    </xf>
    <xf numFmtId="2" fontId="30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6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29" fillId="0" borderId="24" xfId="1" applyNumberFormat="1" applyFont="1" applyBorder="1"/>
    <xf numFmtId="0" fontId="37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38" fillId="0" borderId="39" xfId="0" applyFont="1" applyBorder="1"/>
    <xf numFmtId="0" fontId="13" fillId="0" borderId="2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39" fillId="0" borderId="0" xfId="0" applyFont="1" applyAlignment="1">
      <alignment horizontal="right"/>
    </xf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4" fillId="0" borderId="0" xfId="0" applyFont="1" applyAlignment="1">
      <alignment horizontal="left" vertical="center" indent="9"/>
    </xf>
    <xf numFmtId="0" fontId="39" fillId="0" borderId="0" xfId="0" applyFont="1"/>
    <xf numFmtId="7" fontId="0" fillId="0" borderId="31" xfId="0" applyNumberFormat="1" applyBorder="1"/>
    <xf numFmtId="0" fontId="30" fillId="0" borderId="0" xfId="0" applyFont="1" applyAlignment="1">
      <alignment horizontal="center"/>
    </xf>
    <xf numFmtId="0" fontId="20" fillId="0" borderId="0" xfId="0" applyFont="1"/>
    <xf numFmtId="0" fontId="25" fillId="0" borderId="0" xfId="0" applyFont="1"/>
    <xf numFmtId="7" fontId="25" fillId="0" borderId="0" xfId="0" applyNumberFormat="1" applyFont="1"/>
    <xf numFmtId="0" fontId="20" fillId="0" borderId="0" xfId="0" applyFont="1" applyProtection="1">
      <protection locked="0"/>
    </xf>
    <xf numFmtId="0" fontId="28" fillId="11" borderId="0" xfId="0" applyFont="1" applyFill="1" applyProtection="1">
      <protection locked="0"/>
    </xf>
    <xf numFmtId="0" fontId="44" fillId="11" borderId="0" xfId="0" applyFont="1" applyFill="1" applyProtection="1">
      <protection locked="0"/>
    </xf>
    <xf numFmtId="0" fontId="39" fillId="0" borderId="16" xfId="0" applyFont="1" applyBorder="1" applyProtection="1">
      <protection locked="0"/>
    </xf>
    <xf numFmtId="0" fontId="44" fillId="0" borderId="0" xfId="0" applyFont="1" applyProtection="1">
      <protection locked="0"/>
    </xf>
    <xf numFmtId="0" fontId="44" fillId="0" borderId="45" xfId="0" applyFont="1" applyBorder="1" applyProtection="1"/>
    <xf numFmtId="0" fontId="20" fillId="11" borderId="0" xfId="0" applyFont="1" applyFill="1" applyProtection="1">
      <protection locked="0"/>
    </xf>
    <xf numFmtId="0" fontId="44" fillId="11" borderId="0" xfId="0" applyFont="1" applyFill="1" applyBorder="1" applyProtection="1">
      <protection locked="0"/>
    </xf>
    <xf numFmtId="0" fontId="39" fillId="0" borderId="16" xfId="0" applyFont="1" applyFill="1" applyBorder="1" applyProtection="1">
      <protection locked="0"/>
    </xf>
    <xf numFmtId="0" fontId="20" fillId="11" borderId="37" xfId="0" applyFont="1" applyFill="1" applyBorder="1" applyProtection="1">
      <protection locked="0"/>
    </xf>
    <xf numFmtId="0" fontId="44" fillId="11" borderId="37" xfId="0" applyFont="1" applyFill="1" applyBorder="1" applyProtection="1">
      <protection locked="0"/>
    </xf>
    <xf numFmtId="0" fontId="24" fillId="11" borderId="37" xfId="0" applyFont="1" applyFill="1" applyBorder="1" applyProtection="1">
      <protection locked="0"/>
    </xf>
    <xf numFmtId="0" fontId="44" fillId="12" borderId="0" xfId="0" applyFont="1" applyFill="1" applyProtection="1">
      <protection locked="0"/>
    </xf>
    <xf numFmtId="0" fontId="44" fillId="12" borderId="45" xfId="0" applyFont="1" applyFill="1" applyBorder="1" applyProtection="1"/>
    <xf numFmtId="0" fontId="44" fillId="4" borderId="0" xfId="0" applyFont="1" applyFill="1" applyProtection="1">
      <protection locked="0"/>
    </xf>
    <xf numFmtId="0" fontId="44" fillId="4" borderId="0" xfId="0" applyFont="1" applyFill="1" applyBorder="1" applyProtection="1"/>
    <xf numFmtId="0" fontId="28" fillId="14" borderId="0" xfId="0" applyFont="1" applyFill="1" applyAlignment="1">
      <alignment horizontal="center"/>
    </xf>
    <xf numFmtId="0" fontId="28" fillId="14" borderId="0" xfId="0" applyFont="1" applyFill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28" fillId="14" borderId="0" xfId="0" applyFont="1" applyFill="1"/>
    <xf numFmtId="0" fontId="43" fillId="0" borderId="0" xfId="0" applyFont="1" applyProtection="1">
      <protection locked="0"/>
    </xf>
    <xf numFmtId="0" fontId="43" fillId="0" borderId="0" xfId="0" applyFont="1"/>
    <xf numFmtId="165" fontId="43" fillId="15" borderId="16" xfId="0" applyNumberFormat="1" applyFont="1" applyFill="1" applyBorder="1" applyProtection="1"/>
    <xf numFmtId="165" fontId="43" fillId="15" borderId="16" xfId="0" applyNumberFormat="1" applyFont="1" applyFill="1" applyBorder="1"/>
    <xf numFmtId="165" fontId="43" fillId="15" borderId="0" xfId="0" applyNumberFormat="1" applyFont="1" applyFill="1"/>
    <xf numFmtId="0" fontId="40" fillId="14" borderId="7" xfId="0" applyFont="1" applyFill="1" applyBorder="1" applyProtection="1">
      <protection locked="0"/>
    </xf>
    <xf numFmtId="165" fontId="20" fillId="14" borderId="25" xfId="0" applyNumberFormat="1" applyFont="1" applyFill="1" applyBorder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13" borderId="0" xfId="0" applyFont="1" applyFill="1"/>
    <xf numFmtId="0" fontId="20" fillId="13" borderId="0" xfId="0" applyFont="1" applyFill="1" applyAlignment="1">
      <alignment horizontal="justify"/>
    </xf>
    <xf numFmtId="0" fontId="20" fillId="13" borderId="0" xfId="0" applyFont="1" applyFill="1" applyAlignment="1">
      <alignment horizontal="right"/>
    </xf>
    <xf numFmtId="0" fontId="45" fillId="0" borderId="16" xfId="0" applyFont="1" applyBorder="1" applyAlignment="1">
      <alignment horizontal="left" indent="2"/>
    </xf>
    <xf numFmtId="0" fontId="39" fillId="0" borderId="16" xfId="0" applyFont="1" applyBorder="1" applyAlignment="1">
      <alignment horizontal="right"/>
    </xf>
    <xf numFmtId="0" fontId="39" fillId="0" borderId="16" xfId="0" applyFont="1" applyBorder="1" applyAlignment="1">
      <alignment horizontal="left" indent="2"/>
    </xf>
    <xf numFmtId="0" fontId="46" fillId="0" borderId="16" xfId="0" applyFont="1" applyBorder="1" applyAlignment="1">
      <alignment horizontal="left" indent="2"/>
    </xf>
    <xf numFmtId="0" fontId="39" fillId="0" borderId="16" xfId="0" applyFont="1" applyBorder="1" applyAlignment="1">
      <alignment horizontal="justify"/>
    </xf>
    <xf numFmtId="0" fontId="20" fillId="13" borderId="45" xfId="0" applyFont="1" applyFill="1" applyBorder="1" applyAlignment="1">
      <alignment horizontal="right"/>
    </xf>
    <xf numFmtId="0" fontId="39" fillId="0" borderId="0" xfId="0" applyFont="1" applyAlignment="1">
      <alignment horizontal="justify"/>
    </xf>
    <xf numFmtId="0" fontId="39" fillId="0" borderId="0" xfId="0" quotePrefix="1" applyFont="1" applyAlignment="1">
      <alignment horizontal="right"/>
    </xf>
    <xf numFmtId="0" fontId="20" fillId="13" borderId="0" xfId="0" applyFont="1" applyFill="1" applyAlignment="1">
      <alignment horizontal="left"/>
    </xf>
    <xf numFmtId="0" fontId="39" fillId="13" borderId="0" xfId="0" applyFont="1" applyFill="1" applyAlignment="1">
      <alignment horizontal="right"/>
    </xf>
    <xf numFmtId="0" fontId="48" fillId="0" borderId="0" xfId="0" applyFont="1" applyAlignment="1">
      <alignment horizontal="justify"/>
    </xf>
    <xf numFmtId="0" fontId="40" fillId="0" borderId="16" xfId="0" applyFont="1" applyBorder="1" applyAlignment="1">
      <alignment horizontal="left" indent="3"/>
    </xf>
    <xf numFmtId="0" fontId="40" fillId="0" borderId="16" xfId="0" applyFont="1" applyBorder="1" applyAlignment="1">
      <alignment horizontal="right"/>
    </xf>
    <xf numFmtId="0" fontId="39" fillId="0" borderId="16" xfId="0" applyFont="1" applyBorder="1" applyAlignment="1">
      <alignment horizontal="left" indent="3"/>
    </xf>
    <xf numFmtId="0" fontId="20" fillId="13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7" fillId="0" borderId="29" xfId="0" applyFont="1" applyBorder="1"/>
    <xf numFmtId="0" fontId="17" fillId="0" borderId="11" xfId="0" applyFont="1" applyBorder="1"/>
    <xf numFmtId="1" fontId="17" fillId="0" borderId="37" xfId="0" applyNumberFormat="1" applyFont="1" applyBorder="1"/>
    <xf numFmtId="0" fontId="17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7" fillId="2" borderId="37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left"/>
    </xf>
    <xf numFmtId="0" fontId="27" fillId="0" borderId="37" xfId="0" applyFont="1" applyBorder="1"/>
    <xf numFmtId="0" fontId="27" fillId="0" borderId="37" xfId="0" applyFont="1" applyBorder="1" applyProtection="1">
      <protection locked="0"/>
    </xf>
    <xf numFmtId="164" fontId="17" fillId="5" borderId="37" xfId="1" applyNumberFormat="1" applyFont="1" applyFill="1" applyBorder="1"/>
    <xf numFmtId="0" fontId="17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17" fillId="4" borderId="37" xfId="1" applyNumberFormat="1" applyFont="1" applyFill="1" applyBorder="1"/>
    <xf numFmtId="164" fontId="17" fillId="5" borderId="38" xfId="1" applyNumberFormat="1" applyFont="1" applyFill="1" applyBorder="1"/>
    <xf numFmtId="0" fontId="17" fillId="6" borderId="25" xfId="0" applyFont="1" applyFill="1" applyBorder="1" applyProtection="1">
      <protection locked="0"/>
    </xf>
    <xf numFmtId="0" fontId="27" fillId="4" borderId="37" xfId="0" applyFont="1" applyFill="1" applyBorder="1" applyAlignment="1" applyProtection="1">
      <alignment horizontal="center"/>
      <protection locked="0"/>
    </xf>
    <xf numFmtId="0" fontId="27" fillId="4" borderId="37" xfId="0" applyFont="1" applyFill="1" applyBorder="1" applyProtection="1">
      <protection locked="0"/>
    </xf>
    <xf numFmtId="0" fontId="17" fillId="6" borderId="30" xfId="0" applyFont="1" applyFill="1" applyBorder="1" applyProtection="1">
      <protection locked="0"/>
    </xf>
    <xf numFmtId="0" fontId="17" fillId="6" borderId="10" xfId="0" applyFont="1" applyFill="1" applyBorder="1" applyProtection="1">
      <protection locked="0"/>
    </xf>
    <xf numFmtId="164" fontId="17" fillId="6" borderId="31" xfId="0" applyNumberFormat="1" applyFont="1" applyFill="1" applyBorder="1" applyProtection="1">
      <protection locked="0"/>
    </xf>
    <xf numFmtId="0" fontId="17" fillId="6" borderId="37" xfId="0" applyFont="1" applyFill="1" applyBorder="1" applyProtection="1">
      <protection locked="0"/>
    </xf>
    <xf numFmtId="0" fontId="17" fillId="7" borderId="25" xfId="0" applyFont="1" applyFill="1" applyBorder="1" applyProtection="1">
      <protection locked="0"/>
    </xf>
    <xf numFmtId="0" fontId="20" fillId="13" borderId="37" xfId="0" applyFont="1" applyFill="1" applyBorder="1" applyAlignment="1">
      <alignment horizontal="justify"/>
    </xf>
    <xf numFmtId="0" fontId="39" fillId="13" borderId="37" xfId="0" applyFont="1" applyFill="1" applyBorder="1"/>
    <xf numFmtId="0" fontId="39" fillId="13" borderId="37" xfId="0" applyFont="1" applyFill="1" applyBorder="1" applyAlignment="1">
      <alignment horizontal="right"/>
    </xf>
    <xf numFmtId="0" fontId="20" fillId="13" borderId="37" xfId="0" applyFont="1" applyFill="1" applyBorder="1"/>
    <xf numFmtId="0" fontId="35" fillId="2" borderId="22" xfId="0" applyFont="1" applyFill="1" applyBorder="1" applyAlignment="1">
      <alignment horizontal="center"/>
    </xf>
    <xf numFmtId="0" fontId="35" fillId="2" borderId="20" xfId="0" applyFont="1" applyFill="1" applyBorder="1" applyAlignment="1">
      <alignment horizontal="left"/>
    </xf>
    <xf numFmtId="0" fontId="34" fillId="0" borderId="17" xfId="0" applyFont="1" applyBorder="1" applyProtection="1">
      <protection locked="0"/>
    </xf>
    <xf numFmtId="0" fontId="34" fillId="0" borderId="28" xfId="0" applyFont="1" applyBorder="1" applyProtection="1">
      <protection locked="0"/>
    </xf>
    <xf numFmtId="164" fontId="29" fillId="8" borderId="22" xfId="1" applyNumberFormat="1" applyFont="1" applyFill="1" applyBorder="1"/>
    <xf numFmtId="0" fontId="17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17" fillId="4" borderId="0" xfId="1" applyNumberFormat="1" applyFont="1" applyFill="1" applyBorder="1"/>
    <xf numFmtId="0" fontId="17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17" fillId="4" borderId="48" xfId="1" applyNumberFormat="1" applyFont="1" applyFill="1" applyBorder="1"/>
    <xf numFmtId="0" fontId="17" fillId="5" borderId="42" xfId="0" applyFont="1" applyFill="1" applyBorder="1" applyProtection="1">
      <protection locked="0"/>
    </xf>
    <xf numFmtId="0" fontId="17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27" fillId="4" borderId="37" xfId="0" applyFont="1" applyFill="1" applyBorder="1" applyAlignment="1" applyProtection="1">
      <alignment horizontal="left"/>
      <protection locked="0"/>
    </xf>
    <xf numFmtId="164" fontId="17" fillId="6" borderId="31" xfId="1" applyNumberFormat="1" applyFont="1" applyFill="1" applyBorder="1" applyProtection="1">
      <protection locked="0"/>
    </xf>
    <xf numFmtId="164" fontId="17" fillId="4" borderId="37" xfId="0" applyNumberFormat="1" applyFont="1" applyFill="1" applyBorder="1" applyProtection="1">
      <protection locked="0"/>
    </xf>
    <xf numFmtId="0" fontId="27" fillId="2" borderId="33" xfId="0" applyFont="1" applyFill="1" applyBorder="1" applyAlignment="1">
      <alignment horizontal="center"/>
    </xf>
    <xf numFmtId="0" fontId="27" fillId="2" borderId="33" xfId="0" applyFont="1" applyFill="1" applyBorder="1" applyAlignment="1">
      <alignment horizontal="left"/>
    </xf>
    <xf numFmtId="0" fontId="27" fillId="0" borderId="33" xfId="0" applyFont="1" applyBorder="1"/>
    <xf numFmtId="0" fontId="27" fillId="0" borderId="33" xfId="0" applyFont="1" applyBorder="1" applyProtection="1">
      <protection locked="0"/>
    </xf>
    <xf numFmtId="0" fontId="0" fillId="0" borderId="39" xfId="0" applyBorder="1"/>
    <xf numFmtId="0" fontId="31" fillId="6" borderId="39" xfId="0" applyFont="1" applyFill="1" applyBorder="1" applyAlignment="1">
      <alignment horizontal="left"/>
    </xf>
    <xf numFmtId="164" fontId="27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27" fillId="0" borderId="37" xfId="1" applyNumberFormat="1" applyFont="1" applyBorder="1" applyProtection="1">
      <protection locked="0"/>
    </xf>
    <xf numFmtId="164" fontId="17" fillId="6" borderId="37" xfId="1" applyNumberFormat="1" applyFont="1" applyFill="1" applyBorder="1" applyProtection="1">
      <protection locked="0"/>
    </xf>
    <xf numFmtId="0" fontId="27" fillId="0" borderId="37" xfId="0" applyFont="1" applyBorder="1" applyAlignment="1">
      <alignment horizontal="center"/>
    </xf>
    <xf numFmtId="164" fontId="17" fillId="6" borderId="48" xfId="1" applyNumberFormat="1" applyFont="1" applyFill="1" applyBorder="1"/>
    <xf numFmtId="164" fontId="17" fillId="5" borderId="48" xfId="1" applyNumberFormat="1" applyFont="1" applyFill="1" applyBorder="1"/>
    <xf numFmtId="164" fontId="17" fillId="16" borderId="48" xfId="1" applyNumberFormat="1" applyFont="1" applyFill="1" applyBorder="1"/>
    <xf numFmtId="164" fontId="17" fillId="4" borderId="49" xfId="1" applyNumberFormat="1" applyFont="1" applyFill="1" applyBorder="1"/>
    <xf numFmtId="164" fontId="17" fillId="7" borderId="48" xfId="1" applyNumberFormat="1" applyFont="1" applyFill="1" applyBorder="1"/>
    <xf numFmtId="0" fontId="17" fillId="5" borderId="39" xfId="0" applyFont="1" applyFill="1" applyBorder="1" applyProtection="1">
      <protection locked="0"/>
    </xf>
    <xf numFmtId="0" fontId="17" fillId="5" borderId="29" xfId="0" applyFont="1" applyFill="1" applyBorder="1" applyProtection="1">
      <protection locked="0"/>
    </xf>
    <xf numFmtId="0" fontId="17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1" fillId="6" borderId="23" xfId="0" applyFont="1" applyFill="1" applyBorder="1" applyAlignment="1">
      <alignment horizontal="left"/>
    </xf>
    <xf numFmtId="0" fontId="27" fillId="6" borderId="50" xfId="0" applyFont="1" applyFill="1" applyBorder="1" applyProtection="1">
      <protection locked="0"/>
    </xf>
    <xf numFmtId="0" fontId="27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29" fillId="5" borderId="32" xfId="1" applyNumberFormat="1" applyFont="1" applyFill="1" applyBorder="1"/>
    <xf numFmtId="0" fontId="17" fillId="4" borderId="23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17" fillId="4" borderId="23" xfId="1" applyNumberFormat="1" applyFont="1" applyFill="1" applyBorder="1"/>
    <xf numFmtId="0" fontId="50" fillId="0" borderId="0" xfId="0" applyFont="1" applyAlignment="1">
      <alignment horizontal="left" vertical="center" indent="5"/>
    </xf>
    <xf numFmtId="0" fontId="51" fillId="0" borderId="0" xfId="0" applyFont="1" applyAlignment="1">
      <alignment horizontal="left" vertical="center" indent="8"/>
    </xf>
    <xf numFmtId="0" fontId="27" fillId="0" borderId="20" xfId="0" applyFont="1" applyBorder="1" applyAlignment="1">
      <alignment horizontal="left"/>
    </xf>
    <xf numFmtId="1" fontId="17" fillId="6" borderId="37" xfId="0" applyNumberFormat="1" applyFont="1" applyFill="1" applyBorder="1" applyProtection="1">
      <protection locked="0"/>
    </xf>
    <xf numFmtId="1" fontId="17" fillId="6" borderId="25" xfId="0" applyNumberFormat="1" applyFont="1" applyFill="1" applyBorder="1" applyProtection="1">
      <protection locked="0"/>
    </xf>
    <xf numFmtId="0" fontId="27" fillId="4" borderId="46" xfId="0" applyFont="1" applyFill="1" applyBorder="1" applyAlignment="1" applyProtection="1">
      <alignment horizontal="center"/>
      <protection locked="0"/>
    </xf>
    <xf numFmtId="0" fontId="27" fillId="4" borderId="47" xfId="0" applyFont="1" applyFill="1" applyBorder="1" applyProtection="1">
      <protection locked="0"/>
    </xf>
    <xf numFmtId="0" fontId="27" fillId="4" borderId="40" xfId="0" applyFont="1" applyFill="1" applyBorder="1" applyAlignment="1" applyProtection="1">
      <alignment horizontal="center"/>
      <protection locked="0"/>
    </xf>
    <xf numFmtId="164" fontId="17" fillId="3" borderId="48" xfId="1" applyNumberFormat="1" applyFont="1" applyFill="1" applyBorder="1"/>
    <xf numFmtId="0" fontId="55" fillId="0" borderId="0" xfId="0" applyFont="1" applyAlignment="1">
      <alignment horizontal="left"/>
    </xf>
    <xf numFmtId="0" fontId="54" fillId="9" borderId="0" xfId="0" applyFont="1" applyFill="1" applyAlignment="1">
      <alignment horizontal="left" vertical="center"/>
    </xf>
    <xf numFmtId="164" fontId="29" fillId="0" borderId="32" xfId="1" applyNumberFormat="1" applyFont="1" applyFill="1" applyBorder="1"/>
    <xf numFmtId="164" fontId="29" fillId="0" borderId="24" xfId="1" applyNumberFormat="1" applyFont="1" applyFill="1" applyBorder="1"/>
    <xf numFmtId="0" fontId="27" fillId="4" borderId="34" xfId="0" applyFont="1" applyFill="1" applyBorder="1" applyAlignment="1" applyProtection="1">
      <alignment horizontal="center"/>
      <protection locked="0"/>
    </xf>
    <xf numFmtId="0" fontId="27" fillId="0" borderId="34" xfId="0" applyFont="1" applyBorder="1" applyProtection="1">
      <protection locked="0"/>
    </xf>
    <xf numFmtId="0" fontId="27" fillId="0" borderId="3" xfId="0" applyFont="1" applyBorder="1" applyProtection="1">
      <protection locked="0"/>
    </xf>
    <xf numFmtId="164" fontId="17" fillId="6" borderId="45" xfId="0" applyNumberFormat="1" applyFont="1" applyFill="1" applyBorder="1" applyProtection="1">
      <protection locked="0"/>
    </xf>
    <xf numFmtId="164" fontId="27" fillId="0" borderId="32" xfId="1" applyNumberFormat="1" applyFont="1" applyBorder="1" applyAlignment="1">
      <alignment horizontal="right"/>
    </xf>
    <xf numFmtId="164" fontId="27" fillId="0" borderId="38" xfId="1" applyNumberFormat="1" applyFont="1" applyBorder="1" applyAlignment="1">
      <alignment horizontal="right"/>
    </xf>
    <xf numFmtId="0" fontId="27" fillId="4" borderId="36" xfId="0" applyFont="1" applyFill="1" applyBorder="1" applyAlignment="1" applyProtection="1">
      <alignment horizontal="left"/>
      <protection locked="0"/>
    </xf>
    <xf numFmtId="0" fontId="27" fillId="4" borderId="36" xfId="0" applyFont="1" applyFill="1" applyBorder="1" applyProtection="1">
      <protection locked="0"/>
    </xf>
    <xf numFmtId="0" fontId="27" fillId="2" borderId="36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left"/>
    </xf>
    <xf numFmtId="0" fontId="17" fillId="6" borderId="45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7" fillId="4" borderId="52" xfId="0" applyFont="1" applyFill="1" applyBorder="1" applyAlignment="1" applyProtection="1">
      <alignment horizontal="center"/>
      <protection locked="0"/>
    </xf>
    <xf numFmtId="0" fontId="27" fillId="2" borderId="52" xfId="0" applyFont="1" applyFill="1" applyBorder="1" applyAlignment="1">
      <alignment horizontal="center"/>
    </xf>
    <xf numFmtId="0" fontId="27" fillId="2" borderId="53" xfId="0" applyFont="1" applyFill="1" applyBorder="1" applyAlignment="1">
      <alignment horizontal="center"/>
    </xf>
    <xf numFmtId="0" fontId="27" fillId="2" borderId="54" xfId="0" applyFont="1" applyFill="1" applyBorder="1" applyAlignment="1">
      <alignment horizontal="center"/>
    </xf>
    <xf numFmtId="0" fontId="27" fillId="2" borderId="32" xfId="0" applyFont="1" applyFill="1" applyBorder="1" applyAlignment="1">
      <alignment horizontal="center"/>
    </xf>
    <xf numFmtId="0" fontId="27" fillId="4" borderId="55" xfId="0" applyFont="1" applyFill="1" applyBorder="1" applyProtection="1">
      <protection locked="0"/>
    </xf>
    <xf numFmtId="0" fontId="17" fillId="5" borderId="56" xfId="0" applyFont="1" applyFill="1" applyBorder="1" applyProtection="1">
      <protection locked="0"/>
    </xf>
    <xf numFmtId="0" fontId="27" fillId="4" borderId="57" xfId="0" applyFont="1" applyFill="1" applyBorder="1" applyAlignment="1" applyProtection="1">
      <alignment horizontal="center"/>
      <protection locked="0"/>
    </xf>
    <xf numFmtId="0" fontId="27" fillId="4" borderId="54" xfId="0" applyFont="1" applyFill="1" applyBorder="1" applyAlignment="1" applyProtection="1">
      <alignment horizontal="center"/>
      <protection locked="0"/>
    </xf>
    <xf numFmtId="0" fontId="0" fillId="4" borderId="49" xfId="0" applyFill="1" applyBorder="1" applyProtection="1">
      <protection locked="0"/>
    </xf>
    <xf numFmtId="0" fontId="0" fillId="4" borderId="34" xfId="0" applyFill="1" applyBorder="1" applyProtection="1">
      <protection locked="0"/>
    </xf>
    <xf numFmtId="164" fontId="17" fillId="5" borderId="58" xfId="1" applyNumberFormat="1" applyFont="1" applyFill="1" applyBorder="1"/>
    <xf numFmtId="164" fontId="17" fillId="4" borderId="57" xfId="1" applyNumberFormat="1" applyFont="1" applyFill="1" applyBorder="1"/>
    <xf numFmtId="164" fontId="17" fillId="4" borderId="52" xfId="1" applyNumberFormat="1" applyFont="1" applyFill="1" applyBorder="1"/>
    <xf numFmtId="164" fontId="17" fillId="4" borderId="25" xfId="1" applyNumberFormat="1" applyFont="1" applyFill="1" applyBorder="1"/>
    <xf numFmtId="0" fontId="30" fillId="0" borderId="0" xfId="0" applyFont="1" applyAlignment="1">
      <alignment horizontal="center"/>
    </xf>
    <xf numFmtId="0" fontId="28" fillId="3" borderId="30" xfId="0" applyFont="1" applyFill="1" applyBorder="1" applyAlignment="1" applyProtection="1">
      <alignment horizontal="center"/>
      <protection locked="0"/>
    </xf>
    <xf numFmtId="0" fontId="28" fillId="3" borderId="10" xfId="0" applyFont="1" applyFill="1" applyBorder="1" applyAlignment="1" applyProtection="1">
      <alignment horizontal="center"/>
      <protection locked="0"/>
    </xf>
    <xf numFmtId="0" fontId="28" fillId="3" borderId="31" xfId="0" applyFont="1" applyFill="1" applyBorder="1" applyAlignment="1" applyProtection="1">
      <alignment horizontal="center"/>
      <protection locked="0"/>
    </xf>
    <xf numFmtId="0" fontId="28" fillId="3" borderId="29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11" borderId="0" xfId="0" applyFont="1" applyFill="1" applyAlignment="1">
      <alignment horizontal="center"/>
    </xf>
    <xf numFmtId="0" fontId="28" fillId="11" borderId="0" xfId="0" applyFont="1" applyFill="1" applyBorder="1" applyAlignment="1" applyProtection="1">
      <alignment horizontal="center"/>
      <protection locked="0"/>
    </xf>
    <xf numFmtId="0" fontId="28" fillId="13" borderId="0" xfId="0" applyFont="1" applyFill="1" applyAlignment="1">
      <alignment horizontal="center"/>
    </xf>
    <xf numFmtId="0" fontId="20" fillId="13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/>
      <sheetData sheetId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69"/>
  <sheetViews>
    <sheetView tabSelected="1" workbookViewId="0">
      <selection activeCell="A11" sqref="A11"/>
    </sheetView>
  </sheetViews>
  <sheetFormatPr defaultColWidth="8.85546875" defaultRowHeight="15" x14ac:dyDescent="0.25"/>
  <cols>
    <col min="1" max="1" width="200.7109375" style="225" customWidth="1"/>
    <col min="2" max="16384" width="8.85546875" style="225"/>
  </cols>
  <sheetData>
    <row r="2" spans="1:1" s="381" customFormat="1" ht="18.75" x14ac:dyDescent="0.3">
      <c r="A2" s="382" t="s">
        <v>318</v>
      </c>
    </row>
    <row r="3" spans="1:1" x14ac:dyDescent="0.25">
      <c r="A3" s="227" t="s">
        <v>26</v>
      </c>
    </row>
    <row r="4" spans="1:1" x14ac:dyDescent="0.25">
      <c r="A4" s="226" t="s">
        <v>111</v>
      </c>
    </row>
    <row r="5" spans="1:1" x14ac:dyDescent="0.25">
      <c r="A5" s="226" t="s">
        <v>26</v>
      </c>
    </row>
    <row r="6" spans="1:1" x14ac:dyDescent="0.25">
      <c r="A6" s="228" t="s">
        <v>112</v>
      </c>
    </row>
    <row r="7" spans="1:1" x14ac:dyDescent="0.25">
      <c r="A7" s="229" t="s">
        <v>113</v>
      </c>
    </row>
    <row r="8" spans="1:1" x14ac:dyDescent="0.25">
      <c r="A8" s="228" t="s">
        <v>126</v>
      </c>
    </row>
    <row r="9" spans="1:1" x14ac:dyDescent="0.25">
      <c r="A9" s="229" t="s">
        <v>122</v>
      </c>
    </row>
    <row r="10" spans="1:1" x14ac:dyDescent="0.25">
      <c r="A10" s="229" t="s">
        <v>132</v>
      </c>
    </row>
    <row r="11" spans="1:1" x14ac:dyDescent="0.25">
      <c r="A11" s="228" t="s">
        <v>114</v>
      </c>
    </row>
    <row r="12" spans="1:1" x14ac:dyDescent="0.25">
      <c r="A12" s="231" t="s">
        <v>123</v>
      </c>
    </row>
    <row r="13" spans="1:1" x14ac:dyDescent="0.25">
      <c r="A13" s="231" t="s">
        <v>115</v>
      </c>
    </row>
    <row r="14" spans="1:1" x14ac:dyDescent="0.25">
      <c r="A14" s="372" t="s">
        <v>313</v>
      </c>
    </row>
    <row r="15" spans="1:1" x14ac:dyDescent="0.25">
      <c r="A15" s="373" t="s">
        <v>306</v>
      </c>
    </row>
    <row r="16" spans="1:1" x14ac:dyDescent="0.25">
      <c r="A16" s="372" t="s">
        <v>314</v>
      </c>
    </row>
    <row r="17" spans="1:1" x14ac:dyDescent="0.25">
      <c r="A17" s="373" t="s">
        <v>308</v>
      </c>
    </row>
    <row r="18" spans="1:1" x14ac:dyDescent="0.25">
      <c r="A18" s="372" t="s">
        <v>315</v>
      </c>
    </row>
    <row r="19" spans="1:1" x14ac:dyDescent="0.25">
      <c r="A19" s="373" t="s">
        <v>219</v>
      </c>
    </row>
    <row r="20" spans="1:1" x14ac:dyDescent="0.25">
      <c r="A20" s="372" t="s">
        <v>316</v>
      </c>
    </row>
    <row r="21" spans="1:1" x14ac:dyDescent="0.25">
      <c r="A21" s="373" t="s">
        <v>220</v>
      </c>
    </row>
    <row r="22" spans="1:1" x14ac:dyDescent="0.25">
      <c r="A22" s="228" t="s">
        <v>323</v>
      </c>
    </row>
    <row r="23" spans="1:1" x14ac:dyDescent="0.25">
      <c r="A23" s="231" t="s">
        <v>116</v>
      </c>
    </row>
    <row r="24" spans="1:1" x14ac:dyDescent="0.25">
      <c r="A24" s="228" t="s">
        <v>319</v>
      </c>
    </row>
    <row r="25" spans="1:1" x14ac:dyDescent="0.25">
      <c r="A25" s="236" t="s">
        <v>317</v>
      </c>
    </row>
    <row r="26" spans="1:1" x14ac:dyDescent="0.25">
      <c r="A26" s="240" t="s">
        <v>320</v>
      </c>
    </row>
    <row r="27" spans="1:1" x14ac:dyDescent="0.25">
      <c r="A27" s="241"/>
    </row>
    <row r="28" spans="1:1" x14ac:dyDescent="0.25">
      <c r="A28" s="240" t="s">
        <v>127</v>
      </c>
    </row>
    <row r="29" spans="1:1" x14ac:dyDescent="0.25">
      <c r="A29" s="241"/>
    </row>
    <row r="30" spans="1:1" x14ac:dyDescent="0.25">
      <c r="A30" s="240" t="s">
        <v>128</v>
      </c>
    </row>
    <row r="31" spans="1:1" x14ac:dyDescent="0.25">
      <c r="A31" s="241"/>
    </row>
    <row r="32" spans="1:1" x14ac:dyDescent="0.25">
      <c r="A32" s="240" t="s">
        <v>124</v>
      </c>
    </row>
    <row r="33" spans="1:1" x14ac:dyDescent="0.25">
      <c r="A33" s="229"/>
    </row>
    <row r="34" spans="1:1" x14ac:dyDescent="0.25">
      <c r="A34" s="228" t="s">
        <v>221</v>
      </c>
    </row>
    <row r="35" spans="1:1" x14ac:dyDescent="0.25">
      <c r="A35" s="231" t="s">
        <v>117</v>
      </c>
    </row>
    <row r="36" spans="1:1" x14ac:dyDescent="0.25">
      <c r="A36" s="231" t="s">
        <v>118</v>
      </c>
    </row>
    <row r="37" spans="1:1" ht="15.75" thickBot="1" x14ac:dyDescent="0.3">
      <c r="A37" s="230"/>
    </row>
    <row r="38" spans="1:1" ht="15.75" thickBot="1" x14ac:dyDescent="0.3">
      <c r="A38" s="232" t="s">
        <v>130</v>
      </c>
    </row>
    <row r="39" spans="1:1" x14ac:dyDescent="0.25">
      <c r="A39" s="232" t="s">
        <v>321</v>
      </c>
    </row>
    <row r="40" spans="1:1" x14ac:dyDescent="0.25">
      <c r="A40" s="233" t="s">
        <v>110</v>
      </c>
    </row>
    <row r="41" spans="1:1" ht="15.75" thickBot="1" x14ac:dyDescent="0.3">
      <c r="A41" s="234" t="s">
        <v>322</v>
      </c>
    </row>
    <row r="42" spans="1:1" ht="15.75" thickBot="1" x14ac:dyDescent="0.3">
      <c r="A42" s="223"/>
    </row>
    <row r="43" spans="1:1" ht="15.75" thickBot="1" x14ac:dyDescent="0.3">
      <c r="A43" s="232" t="s">
        <v>131</v>
      </c>
    </row>
    <row r="44" spans="1:1" x14ac:dyDescent="0.25">
      <c r="A44" s="232" t="s">
        <v>321</v>
      </c>
    </row>
    <row r="45" spans="1:1" x14ac:dyDescent="0.25">
      <c r="A45" s="233" t="s">
        <v>129</v>
      </c>
    </row>
    <row r="46" spans="1:1" ht="15.75" thickBot="1" x14ac:dyDescent="0.3">
      <c r="A46" s="234" t="s">
        <v>322</v>
      </c>
    </row>
    <row r="47" spans="1:1" x14ac:dyDescent="0.25">
      <c r="A47" s="223"/>
    </row>
    <row r="48" spans="1:1" x14ac:dyDescent="0.25">
      <c r="A48" s="223"/>
    </row>
    <row r="49" spans="1:1" x14ac:dyDescent="0.25">
      <c r="A49" s="223"/>
    </row>
    <row r="50" spans="1:1" x14ac:dyDescent="0.25">
      <c r="A50" s="223"/>
    </row>
    <row r="51" spans="1:1" x14ac:dyDescent="0.25">
      <c r="A51" s="223" t="s">
        <v>109</v>
      </c>
    </row>
    <row r="52" spans="1:1" x14ac:dyDescent="0.25">
      <c r="A52" s="223"/>
    </row>
    <row r="53" spans="1:1" x14ac:dyDescent="0.25">
      <c r="A53" s="223"/>
    </row>
    <row r="54" spans="1:1" x14ac:dyDescent="0.25">
      <c r="A54" s="223"/>
    </row>
    <row r="55" spans="1:1" x14ac:dyDescent="0.25">
      <c r="A55" s="223"/>
    </row>
    <row r="56" spans="1:1" x14ac:dyDescent="0.25">
      <c r="A56" s="223"/>
    </row>
    <row r="57" spans="1:1" x14ac:dyDescent="0.25">
      <c r="A57" s="223"/>
    </row>
    <row r="58" spans="1:1" x14ac:dyDescent="0.25">
      <c r="A58" s="223"/>
    </row>
    <row r="59" spans="1:1" x14ac:dyDescent="0.25">
      <c r="A59" s="223"/>
    </row>
    <row r="60" spans="1:1" x14ac:dyDescent="0.25">
      <c r="A60" s="223"/>
    </row>
    <row r="61" spans="1:1" x14ac:dyDescent="0.25">
      <c r="A61" s="223"/>
    </row>
    <row r="62" spans="1:1" x14ac:dyDescent="0.25">
      <c r="A62" s="223"/>
    </row>
    <row r="63" spans="1:1" x14ac:dyDescent="0.25">
      <c r="A63" s="223"/>
    </row>
    <row r="64" spans="1:1" x14ac:dyDescent="0.25">
      <c r="A64" s="223"/>
    </row>
    <row r="65" spans="1:1" x14ac:dyDescent="0.25">
      <c r="A65" s="223"/>
    </row>
    <row r="66" spans="1:1" x14ac:dyDescent="0.25">
      <c r="A66" s="223"/>
    </row>
    <row r="67" spans="1:1" x14ac:dyDescent="0.25">
      <c r="A67" s="223"/>
    </row>
    <row r="68" spans="1:1" x14ac:dyDescent="0.25">
      <c r="A68" s="223"/>
    </row>
    <row r="69" spans="1:1" x14ac:dyDescent="0.25">
      <c r="A69" s="223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7"/>
  <sheetViews>
    <sheetView topLeftCell="A37" workbookViewId="0">
      <selection activeCell="C39" sqref="C39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1.710937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12" t="s">
        <v>40</v>
      </c>
      <c r="B1" s="412"/>
      <c r="C1" s="412"/>
      <c r="D1" s="412"/>
      <c r="E1" s="412"/>
      <c r="F1" s="169"/>
      <c r="G1" s="38"/>
      <c r="H1" s="38"/>
    </row>
    <row r="2" spans="1:8" ht="25.5" x14ac:dyDescent="0.5">
      <c r="A2" s="412" t="s">
        <v>309</v>
      </c>
      <c r="B2" s="412"/>
      <c r="C2" s="412"/>
      <c r="D2" s="412"/>
      <c r="E2" s="412"/>
      <c r="F2" s="171"/>
      <c r="G2" s="37"/>
      <c r="H2" s="37"/>
    </row>
    <row r="3" spans="1:8" ht="25.5" x14ac:dyDescent="0.5">
      <c r="B3" s="118"/>
      <c r="C3" s="177"/>
      <c r="D3" s="177"/>
      <c r="E3" s="177"/>
      <c r="F3" s="171"/>
      <c r="G3" s="49"/>
      <c r="H3" s="49"/>
    </row>
    <row r="4" spans="1:8" ht="22.5" x14ac:dyDescent="0.3">
      <c r="A4" s="237" t="s">
        <v>120</v>
      </c>
      <c r="B4" s="238" t="s">
        <v>210</v>
      </c>
      <c r="C4" s="239"/>
      <c r="D4" s="239"/>
      <c r="E4" s="239"/>
      <c r="F4" s="118"/>
    </row>
    <row r="5" spans="1:8" ht="22.5" x14ac:dyDescent="0.3">
      <c r="A5" s="237" t="s">
        <v>121</v>
      </c>
      <c r="B5" s="238" t="s">
        <v>211</v>
      </c>
      <c r="C5" s="238"/>
      <c r="D5" s="238"/>
      <c r="E5" s="238"/>
      <c r="F5" s="118"/>
    </row>
    <row r="6" spans="1:8" ht="23.25" thickBot="1" x14ac:dyDescent="0.35">
      <c r="A6" s="142"/>
      <c r="B6" s="118"/>
      <c r="C6" s="118"/>
      <c r="D6" s="118"/>
      <c r="E6" s="118"/>
      <c r="F6" s="118"/>
    </row>
    <row r="7" spans="1:8" ht="21" x14ac:dyDescent="0.35">
      <c r="A7" s="175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205" t="s">
        <v>133</v>
      </c>
      <c r="B9" s="201"/>
      <c r="C9" s="202"/>
      <c r="D9" s="206">
        <v>100</v>
      </c>
      <c r="E9" s="50"/>
    </row>
    <row r="10" spans="1:8" ht="22.5" x14ac:dyDescent="0.3">
      <c r="A10" s="205" t="s">
        <v>134</v>
      </c>
      <c r="B10" s="201"/>
      <c r="C10" s="202"/>
      <c r="D10" s="206">
        <v>10</v>
      </c>
      <c r="E10" s="50"/>
    </row>
    <row r="11" spans="1:8" ht="48" x14ac:dyDescent="0.3">
      <c r="A11" s="207" t="s">
        <v>97</v>
      </c>
      <c r="B11" s="204" t="s">
        <v>56</v>
      </c>
      <c r="C11" s="202"/>
      <c r="D11" s="220">
        <v>2</v>
      </c>
      <c r="E11" s="50"/>
    </row>
    <row r="12" spans="1:8" ht="56.45" customHeight="1" x14ac:dyDescent="0.3">
      <c r="A12" s="207" t="s">
        <v>97</v>
      </c>
      <c r="B12" s="204" t="s">
        <v>57</v>
      </c>
      <c r="C12" s="202"/>
      <c r="D12" s="220">
        <v>1</v>
      </c>
      <c r="E12" s="50"/>
    </row>
    <row r="13" spans="1:8" ht="23.25" x14ac:dyDescent="0.35">
      <c r="A13" s="205" t="s">
        <v>135</v>
      </c>
      <c r="B13" s="203"/>
      <c r="C13" s="159"/>
      <c r="D13" s="206">
        <v>10</v>
      </c>
    </row>
    <row r="14" spans="1:8" ht="23.25" x14ac:dyDescent="0.35">
      <c r="A14" s="205" t="s">
        <v>136</v>
      </c>
      <c r="B14" s="203"/>
      <c r="C14" s="159"/>
      <c r="D14" s="206">
        <v>10</v>
      </c>
    </row>
    <row r="15" spans="1:8" ht="23.25" x14ac:dyDescent="0.35">
      <c r="A15" s="205" t="s">
        <v>137</v>
      </c>
      <c r="B15" s="203"/>
      <c r="C15" s="159"/>
      <c r="D15" s="206">
        <v>10</v>
      </c>
    </row>
    <row r="16" spans="1:8" ht="22.5" x14ac:dyDescent="0.3">
      <c r="A16" s="205" t="s">
        <v>138</v>
      </c>
      <c r="B16" s="201"/>
      <c r="C16" s="202"/>
      <c r="D16" s="206">
        <v>10</v>
      </c>
      <c r="E16" s="50"/>
    </row>
    <row r="17" spans="1:9" ht="37.5" customHeight="1" x14ac:dyDescent="0.3">
      <c r="A17" s="205" t="s">
        <v>139</v>
      </c>
      <c r="B17" s="204" t="s">
        <v>125</v>
      </c>
      <c r="C17" s="159"/>
      <c r="D17" s="206">
        <v>0</v>
      </c>
    </row>
    <row r="18" spans="1:9" ht="24.75" customHeight="1" x14ac:dyDescent="0.35">
      <c r="A18" s="205" t="s">
        <v>140</v>
      </c>
      <c r="B18" s="203"/>
      <c r="C18" s="159"/>
      <c r="D18" s="206">
        <v>0</v>
      </c>
    </row>
    <row r="19" spans="1:9" ht="23.25" x14ac:dyDescent="0.35">
      <c r="A19" s="205" t="s">
        <v>98</v>
      </c>
      <c r="B19" s="203"/>
      <c r="C19" s="159"/>
      <c r="D19" s="208"/>
    </row>
    <row r="20" spans="1:9" ht="23.25" x14ac:dyDescent="0.35">
      <c r="A20" s="205" t="s">
        <v>99</v>
      </c>
      <c r="B20" s="203"/>
      <c r="C20" s="159"/>
      <c r="D20" s="208"/>
    </row>
    <row r="21" spans="1:9" ht="24" thickBot="1" x14ac:dyDescent="0.4">
      <c r="A21" s="209"/>
      <c r="B21" s="210"/>
      <c r="C21" s="211"/>
      <c r="D21" s="212"/>
    </row>
    <row r="22" spans="1:9" ht="21.75" thickBot="1" x14ac:dyDescent="0.4">
      <c r="A22" s="52"/>
      <c r="B22" s="77"/>
      <c r="C22" s="1"/>
      <c r="D22" s="1"/>
    </row>
    <row r="23" spans="1:9" x14ac:dyDescent="0.25">
      <c r="A23" s="163" t="s">
        <v>58</v>
      </c>
      <c r="B23" s="164"/>
      <c r="C23" s="164"/>
      <c r="D23" s="164"/>
      <c r="E23" s="164"/>
      <c r="F23" s="165"/>
      <c r="G23" s="1"/>
      <c r="H23" s="1"/>
      <c r="I23" s="1"/>
    </row>
    <row r="24" spans="1:9" x14ac:dyDescent="0.25">
      <c r="A24" s="166" t="s">
        <v>81</v>
      </c>
      <c r="B24" s="167"/>
      <c r="C24" s="167"/>
      <c r="D24" s="167"/>
      <c r="E24" s="167"/>
      <c r="F24" s="168"/>
      <c r="G24" s="119"/>
      <c r="H24" s="1"/>
      <c r="I24" s="1"/>
    </row>
    <row r="25" spans="1:9" x14ac:dyDescent="0.25">
      <c r="A25" s="166" t="s">
        <v>82</v>
      </c>
      <c r="B25" s="167"/>
      <c r="C25" s="167"/>
      <c r="D25" s="167"/>
      <c r="E25" s="167"/>
      <c r="F25" s="168"/>
      <c r="G25" s="119"/>
      <c r="H25" s="1"/>
      <c r="I25" s="1"/>
    </row>
    <row r="26" spans="1:9" x14ac:dyDescent="0.25">
      <c r="A26" s="166" t="s">
        <v>77</v>
      </c>
      <c r="B26" s="167"/>
      <c r="C26" s="167"/>
      <c r="D26" s="167"/>
      <c r="E26" s="167"/>
      <c r="F26" s="168"/>
      <c r="G26" s="119"/>
      <c r="H26" s="1"/>
      <c r="I26" s="1"/>
    </row>
    <row r="27" spans="1:9" x14ac:dyDescent="0.25">
      <c r="A27" s="166" t="s">
        <v>78</v>
      </c>
      <c r="B27" s="167"/>
      <c r="C27" s="167"/>
      <c r="D27" s="167"/>
      <c r="E27" s="167"/>
      <c r="F27" s="168"/>
      <c r="G27" s="119"/>
      <c r="H27" s="1"/>
      <c r="I27" s="1"/>
    </row>
    <row r="28" spans="1:9" s="40" customFormat="1" ht="15.75" thickBot="1" x14ac:dyDescent="0.3">
      <c r="A28" s="161"/>
      <c r="B28" s="167"/>
      <c r="C28" s="167"/>
      <c r="D28" s="167"/>
      <c r="E28" s="167"/>
      <c r="F28" s="168"/>
      <c r="G28" s="162"/>
    </row>
    <row r="29" spans="1:9" ht="18.75" thickBot="1" x14ac:dyDescent="0.3">
      <c r="A29" s="57" t="s">
        <v>41</v>
      </c>
      <c r="B29" s="22"/>
      <c r="C29" s="23"/>
      <c r="D29" s="24"/>
      <c r="E29" s="21"/>
      <c r="F29" s="243"/>
    </row>
    <row r="30" spans="1:9" x14ac:dyDescent="0.25">
      <c r="A30" s="48"/>
    </row>
    <row r="31" spans="1:9" x14ac:dyDescent="0.25">
      <c r="A31" s="17" t="s">
        <v>26</v>
      </c>
      <c r="B31" s="18" t="s">
        <v>28</v>
      </c>
      <c r="C31" s="44" t="s">
        <v>143</v>
      </c>
      <c r="D31" s="19"/>
      <c r="E31" s="44" t="s">
        <v>25</v>
      </c>
      <c r="F31" s="45" t="s">
        <v>24</v>
      </c>
    </row>
    <row r="32" spans="1:9" x14ac:dyDescent="0.25">
      <c r="A32" s="6"/>
      <c r="B32" s="2"/>
      <c r="C32" s="5"/>
      <c r="D32" s="3"/>
      <c r="E32" s="42" t="s">
        <v>27</v>
      </c>
      <c r="F32" s="43" t="s">
        <v>27</v>
      </c>
    </row>
    <row r="34" spans="1:6" x14ac:dyDescent="0.25">
      <c r="A34" s="13" t="s">
        <v>310</v>
      </c>
      <c r="B34" s="10"/>
      <c r="C34" s="11" t="s">
        <v>22</v>
      </c>
      <c r="E34" s="7"/>
      <c r="F34" s="33"/>
    </row>
    <row r="35" spans="1:6" x14ac:dyDescent="0.25">
      <c r="A35" s="14" t="s">
        <v>29</v>
      </c>
      <c r="B35" s="10">
        <v>2020</v>
      </c>
      <c r="C35" s="181">
        <v>276</v>
      </c>
      <c r="D35" s="25">
        <f>C35*(D9+D10)*0.3333</f>
        <v>10118.987999999999</v>
      </c>
      <c r="E35" s="120"/>
      <c r="F35" s="26"/>
    </row>
    <row r="36" spans="1:6" x14ac:dyDescent="0.25">
      <c r="A36" s="14" t="s">
        <v>30</v>
      </c>
      <c r="B36" s="10">
        <v>2021</v>
      </c>
      <c r="C36" s="181">
        <v>276</v>
      </c>
      <c r="D36" s="174">
        <f>C36*(D9+D10)*0.6667</f>
        <v>20241.011999999999</v>
      </c>
      <c r="E36" s="120"/>
      <c r="F36" s="26"/>
    </row>
    <row r="37" spans="1:6" x14ac:dyDescent="0.25">
      <c r="B37" s="10"/>
      <c r="C37" s="181"/>
      <c r="D37" s="25"/>
      <c r="E37" s="34">
        <f>(D35+D36)*0.75</f>
        <v>22770</v>
      </c>
      <c r="F37" s="26"/>
    </row>
    <row r="38" spans="1:6" x14ac:dyDescent="0.25">
      <c r="A38" s="41" t="s">
        <v>311</v>
      </c>
      <c r="B38" s="10"/>
      <c r="C38" s="9"/>
      <c r="D38" s="25"/>
      <c r="E38" s="34"/>
      <c r="F38" s="26"/>
    </row>
    <row r="39" spans="1:6" x14ac:dyDescent="0.25">
      <c r="A39" s="14" t="s">
        <v>29</v>
      </c>
      <c r="B39" s="10">
        <v>2020</v>
      </c>
      <c r="C39" s="9">
        <v>91</v>
      </c>
      <c r="D39" s="25">
        <f>(D10)*C39*0.3333</f>
        <v>303.303</v>
      </c>
      <c r="E39" s="120"/>
      <c r="F39" s="26"/>
    </row>
    <row r="40" spans="1:6" x14ac:dyDescent="0.25">
      <c r="A40" s="14" t="s">
        <v>30</v>
      </c>
      <c r="B40" s="10">
        <v>2021</v>
      </c>
      <c r="C40" s="9">
        <v>91</v>
      </c>
      <c r="D40" s="174">
        <f>(D10)*C40*0.6667</f>
        <v>606.697</v>
      </c>
      <c r="E40" s="120"/>
      <c r="F40" s="26"/>
    </row>
    <row r="41" spans="1:6" x14ac:dyDescent="0.25">
      <c r="B41" s="10"/>
      <c r="C41" s="9"/>
      <c r="D41" s="25"/>
      <c r="E41" s="34">
        <f>(D39+D40)*0.75</f>
        <v>682.5</v>
      </c>
      <c r="F41" s="26"/>
    </row>
    <row r="42" spans="1:6" s="40" customFormat="1" x14ac:dyDescent="0.25">
      <c r="B42" s="10"/>
      <c r="C42" s="181"/>
      <c r="D42" s="46"/>
      <c r="E42" s="214"/>
      <c r="F42" s="172"/>
    </row>
    <row r="43" spans="1:6" x14ac:dyDescent="0.25">
      <c r="A43" s="170" t="s">
        <v>312</v>
      </c>
      <c r="B43" s="10"/>
      <c r="C43" s="9"/>
      <c r="D43" s="25"/>
      <c r="E43" s="214">
        <v>0</v>
      </c>
      <c r="F43" s="26"/>
    </row>
    <row r="44" spans="1:6" x14ac:dyDescent="0.25">
      <c r="A44" s="14"/>
      <c r="B44" s="10"/>
      <c r="C44" s="9"/>
      <c r="D44" s="174"/>
      <c r="E44" s="213"/>
      <c r="F44" s="34"/>
    </row>
    <row r="45" spans="1:6" x14ac:dyDescent="0.25">
      <c r="A45" s="215" t="s">
        <v>100</v>
      </c>
      <c r="B45" s="216"/>
      <c r="C45" s="27"/>
      <c r="D45" s="46"/>
      <c r="E45" s="214"/>
      <c r="F45" s="46">
        <f>E37+E43+E41</f>
        <v>23452.5</v>
      </c>
    </row>
    <row r="46" spans="1:6" x14ac:dyDescent="0.25">
      <c r="A46" s="10"/>
      <c r="B46" s="10"/>
      <c r="C46" s="9"/>
      <c r="D46" s="34"/>
      <c r="E46" s="46"/>
      <c r="F46" s="34"/>
    </row>
    <row r="47" spans="1:6" x14ac:dyDescent="0.25">
      <c r="A47" s="167" t="s">
        <v>324</v>
      </c>
      <c r="B47" s="10">
        <v>2020</v>
      </c>
      <c r="C47" s="181">
        <v>121.5</v>
      </c>
      <c r="D47" s="34"/>
      <c r="E47" s="25">
        <f>C47*(D9+D10)*0.3333</f>
        <v>4454.5545000000002</v>
      </c>
      <c r="F47" s="27"/>
    </row>
    <row r="48" spans="1:6" x14ac:dyDescent="0.25">
      <c r="A48" s="14" t="s">
        <v>30</v>
      </c>
      <c r="B48" s="10">
        <v>2021</v>
      </c>
      <c r="C48" s="181">
        <v>121.5</v>
      </c>
      <c r="D48" s="34"/>
      <c r="E48" s="174">
        <f>C48*(D9+D10)*0.6667</f>
        <v>8910.4454999999998</v>
      </c>
      <c r="F48" s="173"/>
    </row>
    <row r="49" spans="1:6" s="40" customFormat="1" x14ac:dyDescent="0.25">
      <c r="A49" s="14"/>
      <c r="B49" s="10"/>
      <c r="C49" s="181"/>
      <c r="D49" s="214"/>
      <c r="E49" s="214">
        <f>E47+E48</f>
        <v>13365</v>
      </c>
      <c r="F49" s="214">
        <f>IF((E47+E48)&lt;24300,24300,(E47+E48))*0.75</f>
        <v>18225</v>
      </c>
    </row>
    <row r="50" spans="1:6" x14ac:dyDescent="0.25">
      <c r="A50" s="14"/>
      <c r="B50" s="10"/>
      <c r="C50" s="9"/>
      <c r="D50" s="34"/>
      <c r="E50" s="25"/>
      <c r="F50" s="20"/>
    </row>
    <row r="51" spans="1:6" x14ac:dyDescent="0.25">
      <c r="A51" s="13" t="s">
        <v>141</v>
      </c>
      <c r="B51" s="10"/>
      <c r="C51" s="9">
        <v>24</v>
      </c>
      <c r="D51" s="34"/>
      <c r="E51" s="120"/>
      <c r="F51" s="46">
        <f>C51*D9</f>
        <v>2400</v>
      </c>
    </row>
    <row r="52" spans="1:6" x14ac:dyDescent="0.25">
      <c r="A52" s="10"/>
      <c r="B52" s="10"/>
      <c r="C52" s="9"/>
      <c r="D52" s="34"/>
      <c r="E52" s="46"/>
      <c r="F52" s="25"/>
    </row>
    <row r="53" spans="1:6" x14ac:dyDescent="0.25">
      <c r="A53" s="13" t="s">
        <v>142</v>
      </c>
      <c r="B53" s="221">
        <f>D11</f>
        <v>2</v>
      </c>
      <c r="C53" s="9">
        <v>1769</v>
      </c>
      <c r="D53" s="34"/>
      <c r="E53" s="25">
        <f>(C53*B53)</f>
        <v>3538</v>
      </c>
      <c r="F53" s="34"/>
    </row>
    <row r="54" spans="1:6" x14ac:dyDescent="0.25">
      <c r="A54" s="12" t="s">
        <v>50</v>
      </c>
      <c r="B54" s="222">
        <f>D12</f>
        <v>1</v>
      </c>
      <c r="C54" s="9">
        <v>1592</v>
      </c>
      <c r="D54" s="34"/>
      <c r="E54" s="174">
        <f>(C54*B54)</f>
        <v>1592</v>
      </c>
      <c r="F54" s="34">
        <f>E53+E54</f>
        <v>5130</v>
      </c>
    </row>
    <row r="55" spans="1:6" x14ac:dyDescent="0.25">
      <c r="A55" s="12"/>
      <c r="B55" s="62"/>
      <c r="C55" s="9"/>
      <c r="D55" s="34"/>
      <c r="E55" s="25"/>
      <c r="F55" s="34"/>
    </row>
    <row r="56" spans="1:6" x14ac:dyDescent="0.25">
      <c r="A56" s="176" t="s">
        <v>86</v>
      </c>
      <c r="B56" s="62"/>
      <c r="C56" s="181"/>
      <c r="D56" s="34"/>
      <c r="E56" s="25"/>
      <c r="F56" s="34"/>
    </row>
    <row r="57" spans="1:6" x14ac:dyDescent="0.25">
      <c r="A57" s="13" t="s">
        <v>38</v>
      </c>
      <c r="B57" s="10">
        <f>D13</f>
        <v>10</v>
      </c>
      <c r="C57" s="181">
        <v>151</v>
      </c>
      <c r="D57" s="34"/>
      <c r="E57" s="26"/>
      <c r="F57" s="26">
        <f>C57*B57</f>
        <v>1510</v>
      </c>
    </row>
    <row r="58" spans="1:6" x14ac:dyDescent="0.25">
      <c r="A58" s="13" t="s">
        <v>39</v>
      </c>
      <c r="B58" s="10">
        <f>D14</f>
        <v>10</v>
      </c>
      <c r="C58" s="181">
        <v>60</v>
      </c>
      <c r="D58" s="34"/>
      <c r="E58" s="120"/>
      <c r="F58" s="172">
        <f>C58*B58</f>
        <v>600</v>
      </c>
    </row>
    <row r="59" spans="1:6" x14ac:dyDescent="0.25">
      <c r="A59" s="13" t="s">
        <v>36</v>
      </c>
      <c r="B59" s="10">
        <f>D15</f>
        <v>10</v>
      </c>
      <c r="C59" s="181">
        <v>95</v>
      </c>
      <c r="D59" s="34"/>
      <c r="E59" s="26"/>
      <c r="F59" s="26">
        <f>C59*B59</f>
        <v>950</v>
      </c>
    </row>
    <row r="60" spans="1:6" x14ac:dyDescent="0.25">
      <c r="A60" s="13"/>
      <c r="B60" s="10"/>
      <c r="C60" s="181"/>
      <c r="D60" s="34"/>
      <c r="E60" s="26"/>
      <c r="F60" s="26"/>
    </row>
    <row r="61" spans="1:6" x14ac:dyDescent="0.25">
      <c r="A61" s="13" t="s">
        <v>37</v>
      </c>
      <c r="B61" s="10">
        <f>D16</f>
        <v>10</v>
      </c>
      <c r="C61" s="181">
        <v>13</v>
      </c>
      <c r="D61" s="34"/>
      <c r="E61" s="26"/>
      <c r="F61" s="26">
        <f>C61*B61</f>
        <v>130</v>
      </c>
    </row>
    <row r="62" spans="1:6" x14ac:dyDescent="0.25">
      <c r="A62" s="13"/>
      <c r="B62" s="10"/>
      <c r="C62" s="181"/>
      <c r="D62" s="34"/>
      <c r="E62" s="26"/>
      <c r="F62" s="26"/>
    </row>
    <row r="63" spans="1:6" x14ac:dyDescent="0.25">
      <c r="A63" s="13" t="s">
        <v>23</v>
      </c>
      <c r="B63" s="10">
        <f>D18</f>
        <v>0</v>
      </c>
      <c r="C63" s="181">
        <v>206</v>
      </c>
      <c r="D63" s="34"/>
      <c r="E63" s="26"/>
      <c r="F63" s="25">
        <f>C63*B63</f>
        <v>0</v>
      </c>
    </row>
    <row r="64" spans="1:6" x14ac:dyDescent="0.25">
      <c r="A64" s="12"/>
      <c r="B64" s="62"/>
      <c r="C64" s="181"/>
      <c r="D64" s="34"/>
      <c r="E64" s="25"/>
      <c r="F64" s="34"/>
    </row>
    <row r="65" spans="1:9" x14ac:dyDescent="0.25">
      <c r="A65" s="13" t="s">
        <v>85</v>
      </c>
      <c r="B65" s="10">
        <f>D17</f>
        <v>0</v>
      </c>
      <c r="C65" s="181">
        <v>196</v>
      </c>
      <c r="D65" s="34"/>
      <c r="E65" s="46">
        <f>C65*B65</f>
        <v>0</v>
      </c>
      <c r="F65" s="34"/>
      <c r="I65" s="40"/>
    </row>
    <row r="66" spans="1:9" x14ac:dyDescent="0.25">
      <c r="A66" s="13" t="s">
        <v>3</v>
      </c>
      <c r="B66" s="58"/>
      <c r="C66" s="181"/>
      <c r="D66" s="34"/>
      <c r="E66" s="174">
        <f>D20</f>
        <v>0</v>
      </c>
      <c r="F66" s="34"/>
    </row>
    <row r="67" spans="1:9" x14ac:dyDescent="0.25">
      <c r="A67" s="13" t="s">
        <v>34</v>
      </c>
      <c r="B67" s="10"/>
      <c r="C67" s="10"/>
      <c r="D67" s="120"/>
      <c r="E67" s="160"/>
      <c r="F67" s="173">
        <f>SUM(E65:E66)</f>
        <v>0</v>
      </c>
    </row>
    <row r="68" spans="1:9" x14ac:dyDescent="0.25">
      <c r="A68" s="13"/>
      <c r="B68" s="58"/>
      <c r="C68" s="181"/>
      <c r="D68" s="34"/>
      <c r="E68" s="46"/>
      <c r="F68" s="34"/>
    </row>
    <row r="69" spans="1:9" x14ac:dyDescent="0.25">
      <c r="A69" s="176" t="s">
        <v>84</v>
      </c>
      <c r="B69" s="62"/>
      <c r="C69" s="9"/>
      <c r="D69" s="34"/>
      <c r="E69" s="25"/>
      <c r="F69" s="34">
        <f>D19</f>
        <v>0</v>
      </c>
    </row>
    <row r="70" spans="1:9" ht="15.75" thickBot="1" x14ac:dyDescent="0.3">
      <c r="A70" s="176"/>
      <c r="B70" s="62"/>
      <c r="C70" s="9"/>
      <c r="D70" s="34"/>
      <c r="E70" s="25"/>
      <c r="F70" s="34"/>
    </row>
    <row r="71" spans="1:9" ht="19.5" thickBot="1" x14ac:dyDescent="0.35">
      <c r="A71" s="28" t="s">
        <v>52</v>
      </c>
      <c r="B71" s="29"/>
      <c r="C71" s="29"/>
      <c r="D71" s="30"/>
      <c r="E71" s="31"/>
      <c r="F71" s="32">
        <f>SUM(F35:F70)</f>
        <v>52397.5</v>
      </c>
    </row>
    <row r="74" spans="1:9" ht="21" customHeight="1" x14ac:dyDescent="0.25"/>
    <row r="77" spans="1:9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4"/>
  <sheetViews>
    <sheetView zoomScale="115" zoomScaleNormal="115" workbookViewId="0">
      <selection activeCell="C35" sqref="C35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16" t="s">
        <v>35</v>
      </c>
      <c r="C2" s="417"/>
      <c r="D2" s="417"/>
      <c r="E2" s="417"/>
      <c r="F2" s="417"/>
      <c r="G2" s="418"/>
      <c r="H2" s="157"/>
      <c r="I2" s="39"/>
    </row>
    <row r="3" spans="1:12" ht="25.5" thickBot="1" x14ac:dyDescent="0.55000000000000004">
      <c r="A3" s="157"/>
      <c r="B3" s="413">
        <f>'1. Budget Grant Calculation'!A2:F2</f>
        <v>0</v>
      </c>
      <c r="C3" s="414"/>
      <c r="D3" s="414"/>
      <c r="E3" s="414"/>
      <c r="F3" s="414"/>
      <c r="G3" s="415"/>
      <c r="H3" s="158"/>
      <c r="I3" s="37"/>
      <c r="J3" s="37"/>
    </row>
    <row r="4" spans="1:12" ht="25.5" thickBot="1" x14ac:dyDescent="0.55000000000000004">
      <c r="A4" s="117"/>
      <c r="B4" s="51"/>
      <c r="C4" s="51"/>
      <c r="D4" s="51"/>
      <c r="E4" s="51"/>
      <c r="F4" s="51"/>
      <c r="G4" s="75"/>
      <c r="H4" s="64"/>
      <c r="I4" s="49"/>
      <c r="J4" s="49"/>
    </row>
    <row r="5" spans="1:12" ht="21" customHeight="1" x14ac:dyDescent="0.3">
      <c r="A5" s="117"/>
      <c r="B5" s="133" t="s">
        <v>79</v>
      </c>
      <c r="C5" s="196" t="str">
        <f>'1. Budget Grant Calculation'!B4</f>
        <v>Community and Comprehensive School</v>
      </c>
      <c r="D5" s="190"/>
      <c r="E5" s="191"/>
      <c r="F5" s="192"/>
      <c r="G5" s="76"/>
      <c r="H5" s="65"/>
    </row>
    <row r="6" spans="1:12" ht="21" customHeight="1" thickBot="1" x14ac:dyDescent="0.35">
      <c r="A6" s="117"/>
      <c r="B6" s="134" t="s">
        <v>80</v>
      </c>
      <c r="C6" s="197" t="str">
        <f>'1. Budget Grant Calculation'!B5</f>
        <v>654321U</v>
      </c>
      <c r="D6" s="193"/>
      <c r="E6" s="194"/>
      <c r="F6" s="195"/>
      <c r="G6" s="76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5" t="s">
        <v>54</v>
      </c>
      <c r="C8" s="146"/>
      <c r="D8" s="147"/>
      <c r="E8" s="148"/>
      <c r="F8" s="149"/>
      <c r="G8" s="150"/>
      <c r="H8" s="143"/>
      <c r="I8" s="63"/>
      <c r="J8" s="63"/>
      <c r="K8" s="63"/>
      <c r="L8" s="59"/>
    </row>
    <row r="9" spans="1:12" ht="18" customHeight="1" x14ac:dyDescent="0.25">
      <c r="B9" s="151" t="s">
        <v>55</v>
      </c>
      <c r="C9" s="152"/>
      <c r="D9" s="153"/>
      <c r="E9" s="154"/>
      <c r="F9" s="155"/>
      <c r="G9" s="156"/>
      <c r="H9" s="144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24"/>
      <c r="C11" s="128" t="s">
        <v>0</v>
      </c>
      <c r="D11" s="53"/>
      <c r="E11" s="53"/>
      <c r="F11" s="53"/>
      <c r="G11" s="125"/>
    </row>
    <row r="12" spans="1:12" ht="15.75" thickBot="1" x14ac:dyDescent="0.3">
      <c r="B12" s="126"/>
      <c r="C12" s="47"/>
      <c r="D12" s="47"/>
      <c r="E12" s="47"/>
      <c r="F12" s="47"/>
      <c r="G12" s="127"/>
    </row>
    <row r="13" spans="1:12" ht="15.75" thickBot="1" x14ac:dyDescent="0.3">
      <c r="B13" s="100" t="s">
        <v>1</v>
      </c>
      <c r="C13" s="99"/>
      <c r="D13" s="96"/>
      <c r="E13" s="96"/>
      <c r="F13" s="97"/>
      <c r="G13" s="98"/>
    </row>
    <row r="14" spans="1:12" x14ac:dyDescent="0.25">
      <c r="B14" s="95">
        <v>3010</v>
      </c>
      <c r="C14" s="78" t="s">
        <v>212</v>
      </c>
      <c r="D14" s="68"/>
      <c r="E14" s="68"/>
      <c r="F14" s="101"/>
      <c r="G14" s="135">
        <f>'1. Budget Grant Calculation'!F45</f>
        <v>23452.5</v>
      </c>
    </row>
    <row r="15" spans="1:12" x14ac:dyDescent="0.25">
      <c r="B15" s="95">
        <v>3030</v>
      </c>
      <c r="C15" s="78" t="s">
        <v>213</v>
      </c>
      <c r="D15" s="68"/>
      <c r="E15" s="68"/>
      <c r="F15" s="101"/>
      <c r="G15" s="384"/>
    </row>
    <row r="16" spans="1:12" x14ac:dyDescent="0.25">
      <c r="B16" s="86">
        <v>3050</v>
      </c>
      <c r="C16" s="79" t="s">
        <v>87</v>
      </c>
      <c r="D16" s="69"/>
      <c r="E16" s="69"/>
      <c r="F16" s="102"/>
      <c r="G16" s="136">
        <f>'1. Budget Grant Calculation'!F49</f>
        <v>18225</v>
      </c>
    </row>
    <row r="17" spans="2:10" x14ac:dyDescent="0.25">
      <c r="B17" s="87">
        <v>3150</v>
      </c>
      <c r="C17" s="80" t="s">
        <v>232</v>
      </c>
      <c r="D17" s="69"/>
      <c r="E17" s="69"/>
      <c r="F17" s="102"/>
      <c r="G17" s="136">
        <f>'1. Budget Grant Calculation'!F51</f>
        <v>2400</v>
      </c>
    </row>
    <row r="18" spans="2:10" x14ac:dyDescent="0.25">
      <c r="B18" s="87">
        <v>3170</v>
      </c>
      <c r="C18" s="80" t="s">
        <v>42</v>
      </c>
      <c r="D18" s="69"/>
      <c r="E18" s="69"/>
      <c r="F18" s="102"/>
      <c r="G18" s="137">
        <f>'1. Budget Grant Calculation'!F61</f>
        <v>130</v>
      </c>
    </row>
    <row r="19" spans="2:10" x14ac:dyDescent="0.25">
      <c r="B19" s="87">
        <v>3190</v>
      </c>
      <c r="C19" s="80" t="s">
        <v>88</v>
      </c>
      <c r="D19" s="69"/>
      <c r="E19" s="69"/>
      <c r="F19" s="102"/>
      <c r="G19" s="137">
        <f>'1. Budget Grant Calculation'!F58</f>
        <v>600</v>
      </c>
    </row>
    <row r="20" spans="2:10" x14ac:dyDescent="0.25">
      <c r="B20" s="87">
        <v>3200</v>
      </c>
      <c r="C20" s="80" t="s">
        <v>233</v>
      </c>
      <c r="D20" s="69"/>
      <c r="E20" s="69"/>
      <c r="F20" s="102"/>
      <c r="G20" s="137">
        <f>'1. Budget Grant Calculation'!F59</f>
        <v>950</v>
      </c>
    </row>
    <row r="21" spans="2:10" x14ac:dyDescent="0.25">
      <c r="B21" s="87">
        <v>3210</v>
      </c>
      <c r="C21" s="80" t="s">
        <v>234</v>
      </c>
      <c r="D21" s="69"/>
      <c r="E21" s="69"/>
      <c r="F21" s="102"/>
      <c r="G21" s="137">
        <f>'1. Budget Grant Calculation'!F57</f>
        <v>1510</v>
      </c>
      <c r="J21" s="36"/>
    </row>
    <row r="22" spans="2:10" x14ac:dyDescent="0.25">
      <c r="B22" s="87">
        <v>3220</v>
      </c>
      <c r="C22" s="80" t="s">
        <v>2</v>
      </c>
      <c r="D22" s="69"/>
      <c r="E22" s="69"/>
      <c r="F22" s="102"/>
      <c r="G22" s="136">
        <f>'1. Budget Grant Calculation'!F63</f>
        <v>0</v>
      </c>
    </row>
    <row r="23" spans="2:10" x14ac:dyDescent="0.25">
      <c r="B23" s="87">
        <v>3230</v>
      </c>
      <c r="C23" s="80" t="s">
        <v>222</v>
      </c>
      <c r="D23" s="69"/>
      <c r="E23" s="69"/>
      <c r="F23" s="102"/>
      <c r="G23" s="184"/>
    </row>
    <row r="24" spans="2:10" x14ac:dyDescent="0.25">
      <c r="B24" s="87">
        <v>3240</v>
      </c>
      <c r="C24" s="80" t="s">
        <v>235</v>
      </c>
      <c r="D24" s="69"/>
      <c r="E24" s="69"/>
      <c r="F24" s="102"/>
      <c r="G24" s="136">
        <f>'1. Budget Grant Calculation'!F54</f>
        <v>5130</v>
      </c>
    </row>
    <row r="25" spans="2:10" s="40" customFormat="1" x14ac:dyDescent="0.25">
      <c r="B25" s="87">
        <v>3245</v>
      </c>
      <c r="C25" s="80" t="s">
        <v>193</v>
      </c>
      <c r="D25" s="69"/>
      <c r="E25" s="69"/>
      <c r="F25" s="102"/>
      <c r="G25" s="136"/>
    </row>
    <row r="26" spans="2:10" x14ac:dyDescent="0.25">
      <c r="B26" s="88">
        <v>3255</v>
      </c>
      <c r="C26" s="81" t="s">
        <v>101</v>
      </c>
      <c r="D26" s="69"/>
      <c r="E26" s="69"/>
      <c r="F26" s="102"/>
      <c r="G26" s="185"/>
    </row>
    <row r="27" spans="2:10" x14ac:dyDescent="0.25">
      <c r="B27" s="182">
        <v>3270</v>
      </c>
      <c r="C27" s="183" t="s">
        <v>89</v>
      </c>
      <c r="D27" s="178"/>
      <c r="E27" s="178"/>
      <c r="F27" s="179"/>
      <c r="G27" s="136">
        <f>'1. Budget Grant Calculation'!F69</f>
        <v>0</v>
      </c>
    </row>
    <row r="28" spans="2:10" s="40" customFormat="1" x14ac:dyDescent="0.25">
      <c r="B28" s="323">
        <v>3275</v>
      </c>
      <c r="C28" s="324" t="s">
        <v>214</v>
      </c>
      <c r="D28" s="325"/>
      <c r="E28" s="325"/>
      <c r="F28" s="326"/>
      <c r="G28" s="327"/>
    </row>
    <row r="29" spans="2:10" x14ac:dyDescent="0.25">
      <c r="B29" s="89">
        <v>3290</v>
      </c>
      <c r="C29" s="83" t="s">
        <v>3</v>
      </c>
      <c r="D29" s="72"/>
      <c r="E29" s="73"/>
      <c r="F29" s="103"/>
      <c r="G29" s="138">
        <f>'1. Budget Grant Calculation'!F67</f>
        <v>0</v>
      </c>
    </row>
    <row r="30" spans="2:10" ht="15.75" thickBot="1" x14ac:dyDescent="0.3">
      <c r="B30" s="217">
        <v>3294</v>
      </c>
      <c r="C30" s="218" t="s">
        <v>103</v>
      </c>
      <c r="D30" s="186"/>
      <c r="E30" s="187"/>
      <c r="F30" s="187"/>
      <c r="G30" s="219"/>
    </row>
    <row r="31" spans="2:10" ht="15.75" thickBot="1" x14ac:dyDescent="0.3">
      <c r="B31" s="100" t="s">
        <v>53</v>
      </c>
      <c r="C31" s="99"/>
      <c r="D31" s="96"/>
      <c r="E31" s="96"/>
      <c r="F31" s="97"/>
      <c r="G31" s="116">
        <f>SUM(G14:G30)</f>
        <v>52397.5</v>
      </c>
    </row>
    <row r="32" spans="2:10" s="40" customFormat="1" ht="15.75" thickBot="1" x14ac:dyDescent="0.3">
      <c r="B32" s="328"/>
      <c r="C32" s="328"/>
      <c r="D32" s="328"/>
      <c r="E32" s="328"/>
      <c r="F32" s="329"/>
      <c r="G32" s="330"/>
    </row>
    <row r="33" spans="2:7" s="40" customFormat="1" ht="15.75" thickBot="1" x14ac:dyDescent="0.3">
      <c r="B33" s="100" t="s">
        <v>236</v>
      </c>
      <c r="C33" s="99"/>
      <c r="D33" s="96"/>
      <c r="E33" s="96"/>
      <c r="F33" s="97"/>
      <c r="G33" s="98"/>
    </row>
    <row r="34" spans="2:7" x14ac:dyDescent="0.25">
      <c r="B34" s="404">
        <v>3295</v>
      </c>
      <c r="C34" s="402" t="s">
        <v>194</v>
      </c>
      <c r="D34" s="331"/>
      <c r="E34" s="331"/>
      <c r="F34" s="406"/>
      <c r="G34" s="409">
        <v>0</v>
      </c>
    </row>
    <row r="35" spans="2:7" ht="15.75" thickBot="1" x14ac:dyDescent="0.3">
      <c r="B35" s="397">
        <v>3296</v>
      </c>
      <c r="C35" s="392" t="s">
        <v>195</v>
      </c>
      <c r="D35" s="307"/>
      <c r="E35" s="307"/>
      <c r="F35" s="407"/>
      <c r="G35" s="410">
        <v>0</v>
      </c>
    </row>
    <row r="36" spans="2:7" x14ac:dyDescent="0.25">
      <c r="B36" s="397">
        <v>3297</v>
      </c>
      <c r="C36" s="392" t="s">
        <v>196</v>
      </c>
      <c r="D36" s="307"/>
      <c r="E36" s="307"/>
      <c r="F36" s="407"/>
      <c r="G36" s="409">
        <v>0</v>
      </c>
    </row>
    <row r="37" spans="2:7" ht="15.75" thickBot="1" x14ac:dyDescent="0.3">
      <c r="B37" s="397">
        <v>3298</v>
      </c>
      <c r="C37" s="392" t="s">
        <v>197</v>
      </c>
      <c r="D37" s="307"/>
      <c r="E37" s="307"/>
      <c r="F37" s="407"/>
      <c r="G37" s="410">
        <v>0</v>
      </c>
    </row>
    <row r="38" spans="2:7" ht="15.75" thickBot="1" x14ac:dyDescent="0.3">
      <c r="B38" s="405">
        <v>3299</v>
      </c>
      <c r="C38" s="392" t="s">
        <v>198</v>
      </c>
      <c r="D38" s="307"/>
      <c r="E38" s="307"/>
      <c r="F38" s="407"/>
      <c r="G38" s="411">
        <v>0</v>
      </c>
    </row>
    <row r="39" spans="2:7" ht="15.75" thickBot="1" x14ac:dyDescent="0.3">
      <c r="B39" s="403" t="s">
        <v>199</v>
      </c>
      <c r="C39" s="335"/>
      <c r="D39" s="335"/>
      <c r="E39" s="335"/>
      <c r="F39" s="336"/>
      <c r="G39" s="408">
        <f>SUM(G34:G38)</f>
        <v>0</v>
      </c>
    </row>
    <row r="40" spans="2:7" ht="15.75" thickBot="1" x14ac:dyDescent="0.3">
      <c r="B40" s="90"/>
      <c r="C40" s="60" t="s">
        <v>43</v>
      </c>
      <c r="E40" s="10"/>
      <c r="F40" s="10"/>
      <c r="G40" s="108"/>
    </row>
    <row r="41" spans="2:7" ht="15.75" thickBot="1" x14ac:dyDescent="0.3">
      <c r="B41" s="100" t="s">
        <v>59</v>
      </c>
      <c r="C41" s="99"/>
      <c r="D41" s="96"/>
      <c r="E41" s="96"/>
      <c r="F41" s="97"/>
      <c r="G41" s="116"/>
    </row>
    <row r="42" spans="2:7" x14ac:dyDescent="0.25">
      <c r="B42" s="92">
        <v>3310</v>
      </c>
      <c r="C42" s="84" t="s">
        <v>83</v>
      </c>
      <c r="D42" s="74"/>
      <c r="E42" s="68"/>
      <c r="F42" s="101"/>
      <c r="G42" s="109">
        <v>0</v>
      </c>
    </row>
    <row r="43" spans="2:7" x14ac:dyDescent="0.25">
      <c r="B43" s="87">
        <v>3330</v>
      </c>
      <c r="C43" s="80" t="s">
        <v>102</v>
      </c>
      <c r="D43" s="71"/>
      <c r="E43" s="69"/>
      <c r="F43" s="102"/>
      <c r="G43" s="109">
        <v>0</v>
      </c>
    </row>
    <row r="44" spans="2:7" x14ac:dyDescent="0.25">
      <c r="B44" s="88">
        <v>3335</v>
      </c>
      <c r="C44" s="81" t="s">
        <v>237</v>
      </c>
      <c r="D44" s="71"/>
      <c r="E44" s="69"/>
      <c r="F44" s="102"/>
      <c r="G44" s="109">
        <v>0</v>
      </c>
    </row>
    <row r="45" spans="2:7" x14ac:dyDescent="0.25">
      <c r="B45" s="88">
        <v>3350</v>
      </c>
      <c r="C45" s="82" t="s">
        <v>90</v>
      </c>
      <c r="D45" s="71"/>
      <c r="E45" s="69"/>
      <c r="F45" s="102"/>
      <c r="G45" s="109">
        <v>0</v>
      </c>
    </row>
    <row r="46" spans="2:7" x14ac:dyDescent="0.25">
      <c r="B46" s="88">
        <v>3360</v>
      </c>
      <c r="C46" s="82" t="s">
        <v>91</v>
      </c>
      <c r="D46" s="71"/>
      <c r="E46" s="69"/>
      <c r="F46" s="102"/>
      <c r="G46" s="109">
        <v>0</v>
      </c>
    </row>
    <row r="47" spans="2:7" x14ac:dyDescent="0.25">
      <c r="B47" s="88">
        <v>3370</v>
      </c>
      <c r="C47" s="82" t="s">
        <v>223</v>
      </c>
      <c r="D47" s="71"/>
      <c r="E47" s="69"/>
      <c r="F47" s="102"/>
      <c r="G47" s="109">
        <v>0</v>
      </c>
    </row>
    <row r="48" spans="2:7" x14ac:dyDescent="0.25">
      <c r="B48" s="88">
        <v>3375</v>
      </c>
      <c r="C48" s="81" t="s">
        <v>44</v>
      </c>
      <c r="D48" s="71"/>
      <c r="E48" s="69"/>
      <c r="F48" s="102"/>
      <c r="G48" s="109">
        <v>0</v>
      </c>
    </row>
    <row r="49" spans="2:8" x14ac:dyDescent="0.25">
      <c r="B49" s="88">
        <v>3390</v>
      </c>
      <c r="C49" s="82" t="s">
        <v>45</v>
      </c>
      <c r="D49" s="71"/>
      <c r="E49" s="69"/>
      <c r="F49" s="102"/>
      <c r="G49" s="109">
        <v>0</v>
      </c>
    </row>
    <row r="50" spans="2:8" x14ac:dyDescent="0.25">
      <c r="B50" s="87">
        <v>3410</v>
      </c>
      <c r="C50" s="80" t="s">
        <v>74</v>
      </c>
      <c r="D50" s="71"/>
      <c r="E50" s="69"/>
      <c r="F50" s="102"/>
      <c r="G50" s="109">
        <v>0</v>
      </c>
    </row>
    <row r="51" spans="2:8" x14ac:dyDescent="0.25">
      <c r="B51" s="87">
        <v>3420</v>
      </c>
      <c r="C51" s="80" t="s">
        <v>4</v>
      </c>
      <c r="D51" s="71"/>
      <c r="E51" s="69"/>
      <c r="F51" s="102"/>
      <c r="G51" s="109">
        <v>0</v>
      </c>
    </row>
    <row r="52" spans="2:8" x14ac:dyDescent="0.25">
      <c r="B52" s="87">
        <v>3430</v>
      </c>
      <c r="C52" s="80" t="s">
        <v>5</v>
      </c>
      <c r="D52" s="71"/>
      <c r="E52" s="69"/>
      <c r="F52" s="102"/>
      <c r="G52" s="109">
        <v>0</v>
      </c>
    </row>
    <row r="53" spans="2:8" x14ac:dyDescent="0.25">
      <c r="B53" s="87">
        <v>3440</v>
      </c>
      <c r="C53" s="80" t="s">
        <v>238</v>
      </c>
      <c r="D53" s="71"/>
      <c r="E53" s="69"/>
      <c r="F53" s="102"/>
      <c r="G53" s="109">
        <v>0</v>
      </c>
      <c r="H53" s="1"/>
    </row>
    <row r="54" spans="2:8" x14ac:dyDescent="0.25">
      <c r="B54" s="87">
        <v>3450</v>
      </c>
      <c r="C54" s="80" t="s">
        <v>224</v>
      </c>
      <c r="D54" s="71"/>
      <c r="E54" s="69"/>
      <c r="F54" s="102"/>
      <c r="G54" s="109">
        <v>0</v>
      </c>
    </row>
    <row r="55" spans="2:8" x14ac:dyDescent="0.25">
      <c r="B55" s="87">
        <v>3490</v>
      </c>
      <c r="C55" s="80" t="s">
        <v>225</v>
      </c>
      <c r="D55" s="71"/>
      <c r="E55" s="69"/>
      <c r="F55" s="102"/>
      <c r="G55" s="109">
        <v>0</v>
      </c>
    </row>
    <row r="56" spans="2:8" x14ac:dyDescent="0.25">
      <c r="B56" s="88">
        <v>3495</v>
      </c>
      <c r="C56" s="81" t="s">
        <v>46</v>
      </c>
      <c r="D56" s="71"/>
      <c r="E56" s="71"/>
      <c r="F56" s="104"/>
      <c r="G56" s="109">
        <v>0</v>
      </c>
    </row>
    <row r="57" spans="2:8" x14ac:dyDescent="0.25">
      <c r="B57" s="88">
        <v>3500</v>
      </c>
      <c r="C57" s="82" t="s">
        <v>239</v>
      </c>
      <c r="D57" s="71"/>
      <c r="E57" s="71"/>
      <c r="F57" s="104"/>
      <c r="G57" s="109">
        <v>0</v>
      </c>
    </row>
    <row r="58" spans="2:8" x14ac:dyDescent="0.25">
      <c r="B58" s="88">
        <v>3510</v>
      </c>
      <c r="C58" s="82" t="s">
        <v>6</v>
      </c>
      <c r="D58" s="71"/>
      <c r="E58" s="69"/>
      <c r="F58" s="102"/>
      <c r="G58" s="109">
        <v>0</v>
      </c>
    </row>
    <row r="59" spans="2:8" x14ac:dyDescent="0.25">
      <c r="B59" s="88">
        <v>3520</v>
      </c>
      <c r="C59" s="82" t="s">
        <v>240</v>
      </c>
      <c r="D59" s="71"/>
      <c r="E59" s="69"/>
      <c r="F59" s="102"/>
      <c r="G59" s="109">
        <v>0</v>
      </c>
    </row>
    <row r="60" spans="2:8" x14ac:dyDescent="0.25">
      <c r="B60" s="88">
        <v>3530</v>
      </c>
      <c r="C60" s="82" t="s">
        <v>241</v>
      </c>
      <c r="D60" s="71"/>
      <c r="E60" s="69"/>
      <c r="F60" s="102"/>
      <c r="G60" s="109">
        <v>0</v>
      </c>
    </row>
    <row r="61" spans="2:8" x14ac:dyDescent="0.25">
      <c r="B61" s="88">
        <v>3535</v>
      </c>
      <c r="C61" s="81" t="s">
        <v>242</v>
      </c>
      <c r="D61" s="71"/>
      <c r="E61" s="69"/>
      <c r="F61" s="102"/>
      <c r="G61" s="109">
        <v>0</v>
      </c>
    </row>
    <row r="62" spans="2:8" x14ac:dyDescent="0.25">
      <c r="B62" s="87">
        <v>3550</v>
      </c>
      <c r="C62" s="80" t="s">
        <v>47</v>
      </c>
      <c r="D62" s="71"/>
      <c r="E62" s="69"/>
      <c r="F62" s="102"/>
      <c r="G62" s="109">
        <v>0</v>
      </c>
    </row>
    <row r="63" spans="2:8" x14ac:dyDescent="0.25">
      <c r="B63" s="89">
        <v>3570</v>
      </c>
      <c r="C63" s="83" t="s">
        <v>92</v>
      </c>
      <c r="D63" s="72"/>
      <c r="E63" s="73"/>
      <c r="F63" s="103"/>
      <c r="G63" s="109">
        <v>0</v>
      </c>
    </row>
    <row r="64" spans="2:8" x14ac:dyDescent="0.25">
      <c r="B64" s="302">
        <v>3574</v>
      </c>
      <c r="C64" s="303" t="s">
        <v>200</v>
      </c>
      <c r="D64" s="304"/>
      <c r="E64" s="305"/>
      <c r="F64" s="305"/>
      <c r="G64" s="109">
        <v>0</v>
      </c>
    </row>
    <row r="65" spans="2:7" ht="15.75" thickBot="1" x14ac:dyDescent="0.3">
      <c r="B65" s="302">
        <v>3575</v>
      </c>
      <c r="C65" s="303" t="s">
        <v>201</v>
      </c>
      <c r="D65" s="304"/>
      <c r="E65" s="305"/>
      <c r="F65" s="305"/>
      <c r="G65" s="109">
        <v>0</v>
      </c>
    </row>
    <row r="66" spans="2:7" ht="15.75" thickBot="1" x14ac:dyDescent="0.3">
      <c r="B66" s="100" t="s">
        <v>60</v>
      </c>
      <c r="C66" s="99"/>
      <c r="D66" s="96"/>
      <c r="E66" s="96"/>
      <c r="F66" s="97"/>
      <c r="G66" s="116">
        <f>SUM(G42:G65)</f>
        <v>0</v>
      </c>
    </row>
    <row r="67" spans="2:7" ht="15.75" thickBot="1" x14ac:dyDescent="0.3">
      <c r="B67" s="90"/>
      <c r="C67" s="60" t="s">
        <v>43</v>
      </c>
      <c r="E67" s="10"/>
      <c r="F67" s="10"/>
      <c r="G67" s="110"/>
    </row>
    <row r="68" spans="2:7" ht="15.75" thickBot="1" x14ac:dyDescent="0.3">
      <c r="B68" s="100" t="s">
        <v>7</v>
      </c>
      <c r="C68" s="99"/>
      <c r="D68" s="96"/>
      <c r="E68" s="96"/>
      <c r="F68" s="97"/>
      <c r="G68" s="116"/>
    </row>
    <row r="69" spans="2:7" x14ac:dyDescent="0.25">
      <c r="B69" s="401">
        <v>3650</v>
      </c>
      <c r="C69" s="80" t="s">
        <v>8</v>
      </c>
      <c r="D69" s="71"/>
      <c r="E69" s="69"/>
      <c r="F69" s="102"/>
      <c r="G69" s="111">
        <v>0</v>
      </c>
    </row>
    <row r="70" spans="2:7" x14ac:dyDescent="0.25">
      <c r="B70" s="87">
        <v>3700</v>
      </c>
      <c r="C70" s="80" t="s">
        <v>226</v>
      </c>
      <c r="D70" s="71"/>
      <c r="E70" s="69"/>
      <c r="F70" s="102"/>
      <c r="G70" s="112">
        <v>0</v>
      </c>
    </row>
    <row r="71" spans="2:7" x14ac:dyDescent="0.25">
      <c r="B71" s="87">
        <v>3770</v>
      </c>
      <c r="C71" s="80" t="s">
        <v>243</v>
      </c>
      <c r="D71" s="71"/>
      <c r="E71" s="69"/>
      <c r="F71" s="102"/>
      <c r="G71" s="224">
        <v>0</v>
      </c>
    </row>
    <row r="72" spans="2:7" x14ac:dyDescent="0.25">
      <c r="B72" s="87">
        <v>3800</v>
      </c>
      <c r="C72" s="80" t="s">
        <v>9</v>
      </c>
      <c r="D72" s="71"/>
      <c r="E72" s="69"/>
      <c r="F72" s="102"/>
      <c r="G72" s="185">
        <v>0</v>
      </c>
    </row>
    <row r="73" spans="2:7" x14ac:dyDescent="0.25">
      <c r="B73" s="89">
        <v>3850</v>
      </c>
      <c r="C73" s="83" t="s">
        <v>7</v>
      </c>
      <c r="D73" s="72"/>
      <c r="E73" s="73"/>
      <c r="F73" s="103"/>
      <c r="G73" s="224">
        <v>0</v>
      </c>
    </row>
    <row r="74" spans="2:7" x14ac:dyDescent="0.25">
      <c r="B74" s="398">
        <v>3851</v>
      </c>
      <c r="C74" s="393" t="s">
        <v>202</v>
      </c>
      <c r="D74" s="304"/>
      <c r="E74" s="305"/>
      <c r="F74" s="305"/>
      <c r="G74" s="185">
        <v>0</v>
      </c>
    </row>
    <row r="75" spans="2:7" x14ac:dyDescent="0.25">
      <c r="B75" s="398">
        <v>3852</v>
      </c>
      <c r="C75" s="393" t="s">
        <v>203</v>
      </c>
      <c r="D75" s="304"/>
      <c r="E75" s="305"/>
      <c r="F75" s="305"/>
      <c r="G75" s="224">
        <v>0</v>
      </c>
    </row>
    <row r="76" spans="2:7" ht="15.75" thickBot="1" x14ac:dyDescent="0.3">
      <c r="B76" s="400">
        <v>3853</v>
      </c>
      <c r="C76" s="393" t="s">
        <v>204</v>
      </c>
      <c r="D76" s="304"/>
      <c r="E76" s="305"/>
      <c r="F76" s="305"/>
      <c r="G76" s="185">
        <v>0</v>
      </c>
    </row>
    <row r="77" spans="2:7" ht="15.75" thickBot="1" x14ac:dyDescent="0.3">
      <c r="B77" s="100" t="s">
        <v>61</v>
      </c>
      <c r="C77" s="99"/>
      <c r="D77" s="96"/>
      <c r="E77" s="96"/>
      <c r="F77" s="97"/>
      <c r="G77" s="116">
        <f>SUM(G69:G76)</f>
        <v>0</v>
      </c>
    </row>
    <row r="78" spans="2:7" ht="15.75" thickBot="1" x14ac:dyDescent="0.3">
      <c r="B78" s="90"/>
      <c r="C78" s="60" t="s">
        <v>43</v>
      </c>
      <c r="E78" s="10"/>
      <c r="F78" s="10"/>
      <c r="G78" s="108"/>
    </row>
    <row r="79" spans="2:7" ht="15.75" thickBot="1" x14ac:dyDescent="0.3">
      <c r="B79" s="100"/>
      <c r="C79" s="99" t="s">
        <v>10</v>
      </c>
      <c r="D79" s="96"/>
      <c r="E79" s="96"/>
      <c r="F79" s="97"/>
      <c r="G79" s="116">
        <f>G77+G66+G31+G39</f>
        <v>52397.5</v>
      </c>
    </row>
    <row r="80" spans="2:7" ht="15.75" thickBot="1" x14ac:dyDescent="0.3">
      <c r="B80" s="368"/>
      <c r="C80" s="369"/>
      <c r="D80" s="369"/>
      <c r="E80" s="369"/>
      <c r="F80" s="370"/>
      <c r="G80" s="371"/>
    </row>
    <row r="81" spans="1:7" ht="18.75" x14ac:dyDescent="0.3">
      <c r="B81" s="344"/>
      <c r="C81" s="345" t="s">
        <v>11</v>
      </c>
      <c r="D81" s="73"/>
      <c r="E81" s="103"/>
      <c r="F81" s="103"/>
      <c r="G81" s="346"/>
    </row>
    <row r="82" spans="1:7" x14ac:dyDescent="0.25">
      <c r="B82" s="347"/>
      <c r="C82" s="304"/>
      <c r="D82" s="305"/>
      <c r="E82" s="305"/>
      <c r="F82" s="305"/>
      <c r="G82" s="348"/>
    </row>
    <row r="83" spans="1:7" x14ac:dyDescent="0.25">
      <c r="B83" s="317" t="s">
        <v>62</v>
      </c>
      <c r="C83" s="317"/>
      <c r="D83" s="317"/>
      <c r="E83" s="317"/>
      <c r="F83" s="317"/>
      <c r="G83" s="349"/>
    </row>
    <row r="84" spans="1:7" x14ac:dyDescent="0.25">
      <c r="A84" s="121"/>
      <c r="B84" s="350">
        <v>4110</v>
      </c>
      <c r="C84" s="304" t="s">
        <v>244</v>
      </c>
      <c r="D84" s="304"/>
      <c r="E84" s="305"/>
      <c r="F84" s="305"/>
      <c r="G84" s="348">
        <v>0</v>
      </c>
    </row>
    <row r="85" spans="1:7" x14ac:dyDescent="0.25">
      <c r="B85" s="122">
        <v>4111</v>
      </c>
      <c r="C85" s="123" t="s">
        <v>245</v>
      </c>
      <c r="D85" s="74"/>
      <c r="E85" s="68"/>
      <c r="F85" s="101"/>
      <c r="G85" s="109">
        <v>0</v>
      </c>
    </row>
    <row r="86" spans="1:7" x14ac:dyDescent="0.25">
      <c r="B86" s="87">
        <v>4150</v>
      </c>
      <c r="C86" s="80" t="s">
        <v>246</v>
      </c>
      <c r="D86" s="71"/>
      <c r="E86" s="69"/>
      <c r="F86" s="102"/>
      <c r="G86" s="348">
        <f>G24</f>
        <v>5130</v>
      </c>
    </row>
    <row r="87" spans="1:7" x14ac:dyDescent="0.25">
      <c r="B87" s="88">
        <v>4155</v>
      </c>
      <c r="C87" s="81" t="s">
        <v>75</v>
      </c>
      <c r="D87" s="71"/>
      <c r="E87" s="69"/>
      <c r="F87" s="102"/>
      <c r="G87" s="109">
        <v>0</v>
      </c>
    </row>
    <row r="88" spans="1:7" x14ac:dyDescent="0.25">
      <c r="B88" s="88">
        <v>4170</v>
      </c>
      <c r="C88" s="82" t="s">
        <v>93</v>
      </c>
      <c r="D88" s="71"/>
      <c r="E88" s="69"/>
      <c r="F88" s="102"/>
      <c r="G88" s="348">
        <v>0</v>
      </c>
    </row>
    <row r="89" spans="1:7" x14ac:dyDescent="0.25">
      <c r="B89" s="88">
        <v>4190</v>
      </c>
      <c r="C89" s="82" t="s">
        <v>215</v>
      </c>
      <c r="D89" s="71"/>
      <c r="E89" s="69"/>
      <c r="F89" s="102"/>
      <c r="G89" s="109">
        <v>0</v>
      </c>
    </row>
    <row r="90" spans="1:7" s="40" customFormat="1" x14ac:dyDescent="0.25">
      <c r="B90" s="93">
        <v>4194</v>
      </c>
      <c r="C90" s="374" t="s">
        <v>104</v>
      </c>
      <c r="D90" s="72"/>
      <c r="E90" s="73"/>
      <c r="F90" s="103"/>
      <c r="G90" s="109"/>
    </row>
    <row r="91" spans="1:7" ht="15.75" thickBot="1" x14ac:dyDescent="0.3">
      <c r="B91" s="93">
        <v>4196</v>
      </c>
      <c r="C91" s="85" t="s">
        <v>247</v>
      </c>
      <c r="D91" s="72"/>
      <c r="E91" s="73"/>
      <c r="F91" s="103"/>
      <c r="G91" s="109">
        <v>0</v>
      </c>
    </row>
    <row r="92" spans="1:7" ht="15.75" thickBot="1" x14ac:dyDescent="0.3">
      <c r="B92" s="129" t="s">
        <v>72</v>
      </c>
      <c r="C92" s="130"/>
      <c r="D92" s="130"/>
      <c r="E92" s="130"/>
      <c r="F92" s="130"/>
      <c r="G92" s="189">
        <f>SUM(G84:G91)</f>
        <v>5130</v>
      </c>
    </row>
    <row r="93" spans="1:7" ht="15.75" thickBot="1" x14ac:dyDescent="0.3">
      <c r="B93" s="90"/>
      <c r="C93" s="60" t="s">
        <v>43</v>
      </c>
      <c r="E93" s="10"/>
      <c r="F93" s="10"/>
      <c r="G93" s="108"/>
    </row>
    <row r="94" spans="1:7" ht="15.75" thickBot="1" x14ac:dyDescent="0.3">
      <c r="B94" s="129" t="s">
        <v>63</v>
      </c>
      <c r="C94" s="130"/>
      <c r="D94" s="130"/>
      <c r="E94" s="130"/>
      <c r="F94" s="130"/>
      <c r="G94" s="199"/>
    </row>
    <row r="95" spans="1:7" x14ac:dyDescent="0.25">
      <c r="B95" s="396">
        <v>4310</v>
      </c>
      <c r="C95" s="80" t="s">
        <v>248</v>
      </c>
      <c r="D95" s="71"/>
      <c r="E95" s="69"/>
      <c r="F95" s="102"/>
      <c r="G95" s="389">
        <v>0</v>
      </c>
    </row>
    <row r="96" spans="1:7" x14ac:dyDescent="0.25">
      <c r="B96" s="87">
        <v>4330</v>
      </c>
      <c r="C96" s="80" t="s">
        <v>227</v>
      </c>
      <c r="D96" s="71"/>
      <c r="E96" s="69"/>
      <c r="F96" s="102"/>
      <c r="G96" s="114">
        <v>0</v>
      </c>
    </row>
    <row r="97" spans="2:7" x14ac:dyDescent="0.25">
      <c r="B97" s="87">
        <v>4350</v>
      </c>
      <c r="C97" s="80" t="s">
        <v>249</v>
      </c>
      <c r="D97" s="71"/>
      <c r="E97" s="69"/>
      <c r="F97" s="102"/>
      <c r="G97" s="113">
        <v>0</v>
      </c>
    </row>
    <row r="98" spans="2:7" x14ac:dyDescent="0.25">
      <c r="B98" s="87">
        <v>4370</v>
      </c>
      <c r="C98" s="80" t="s">
        <v>250</v>
      </c>
      <c r="D98" s="71"/>
      <c r="E98" s="69"/>
      <c r="F98" s="102"/>
      <c r="G98" s="114">
        <v>0</v>
      </c>
    </row>
    <row r="99" spans="2:7" x14ac:dyDescent="0.25">
      <c r="B99" s="87">
        <v>4390</v>
      </c>
      <c r="C99" s="80" t="s">
        <v>251</v>
      </c>
      <c r="D99" s="71"/>
      <c r="E99" s="69"/>
      <c r="F99" s="102"/>
      <c r="G99" s="113">
        <v>0</v>
      </c>
    </row>
    <row r="100" spans="2:7" x14ac:dyDescent="0.25">
      <c r="B100" s="87">
        <v>4410</v>
      </c>
      <c r="C100" s="80" t="s">
        <v>205</v>
      </c>
      <c r="D100" s="71"/>
      <c r="E100" s="69"/>
      <c r="F100" s="102"/>
      <c r="G100" s="114">
        <v>0</v>
      </c>
    </row>
    <row r="101" spans="2:7" x14ac:dyDescent="0.25">
      <c r="B101" s="87">
        <v>4430</v>
      </c>
      <c r="C101" s="80" t="s">
        <v>253</v>
      </c>
      <c r="D101" s="71"/>
      <c r="E101" s="69"/>
      <c r="F101" s="102"/>
      <c r="G101" s="113">
        <v>0</v>
      </c>
    </row>
    <row r="102" spans="2:7" x14ac:dyDescent="0.25">
      <c r="B102" s="87">
        <v>4450</v>
      </c>
      <c r="C102" s="80" t="s">
        <v>254</v>
      </c>
      <c r="D102" s="71"/>
      <c r="E102" s="69"/>
      <c r="F102" s="102"/>
      <c r="G102" s="114">
        <v>0</v>
      </c>
    </row>
    <row r="103" spans="2:7" x14ac:dyDescent="0.25">
      <c r="B103" s="87">
        <v>4470</v>
      </c>
      <c r="C103" s="80" t="s">
        <v>252</v>
      </c>
      <c r="D103" s="71"/>
      <c r="E103" s="69"/>
      <c r="F103" s="102"/>
      <c r="G103" s="113">
        <v>0</v>
      </c>
    </row>
    <row r="104" spans="2:7" x14ac:dyDescent="0.25">
      <c r="B104" s="87">
        <v>4490</v>
      </c>
      <c r="C104" s="80" t="s">
        <v>255</v>
      </c>
      <c r="D104" s="71"/>
      <c r="E104" s="69"/>
      <c r="F104" s="102"/>
      <c r="G104" s="114">
        <v>0</v>
      </c>
    </row>
    <row r="105" spans="2:7" x14ac:dyDescent="0.25">
      <c r="B105" s="87">
        <v>4550</v>
      </c>
      <c r="C105" s="80" t="s">
        <v>256</v>
      </c>
      <c r="D105" s="71"/>
      <c r="E105" s="69"/>
      <c r="F105" s="102"/>
      <c r="G105" s="113">
        <v>0</v>
      </c>
    </row>
    <row r="106" spans="2:7" x14ac:dyDescent="0.25">
      <c r="B106" s="87">
        <v>4570</v>
      </c>
      <c r="C106" s="80" t="s">
        <v>257</v>
      </c>
      <c r="D106" s="71"/>
      <c r="E106" s="69"/>
      <c r="F106" s="102"/>
      <c r="G106" s="114">
        <v>0</v>
      </c>
    </row>
    <row r="107" spans="2:7" x14ac:dyDescent="0.25">
      <c r="B107" s="87">
        <v>4590</v>
      </c>
      <c r="C107" s="80" t="s">
        <v>259</v>
      </c>
      <c r="D107" s="71"/>
      <c r="E107" s="69"/>
      <c r="F107" s="102"/>
      <c r="G107" s="113">
        <v>0</v>
      </c>
    </row>
    <row r="108" spans="2:7" x14ac:dyDescent="0.25">
      <c r="B108" s="87">
        <v>4610</v>
      </c>
      <c r="C108" s="80" t="s">
        <v>258</v>
      </c>
      <c r="D108" s="71"/>
      <c r="E108" s="69"/>
      <c r="F108" s="102"/>
      <c r="G108" s="114">
        <v>0</v>
      </c>
    </row>
    <row r="109" spans="2:7" x14ac:dyDescent="0.25">
      <c r="B109" s="87">
        <v>4620</v>
      </c>
      <c r="C109" s="80" t="s">
        <v>260</v>
      </c>
      <c r="D109" s="71"/>
      <c r="E109" s="69"/>
      <c r="F109" s="102"/>
      <c r="G109" s="113">
        <v>0</v>
      </c>
    </row>
    <row r="110" spans="2:7" x14ac:dyDescent="0.25">
      <c r="B110" s="87">
        <v>4630</v>
      </c>
      <c r="C110" s="80" t="s">
        <v>261</v>
      </c>
      <c r="D110" s="71"/>
      <c r="E110" s="69"/>
      <c r="F110" s="102"/>
      <c r="G110" s="114">
        <v>0</v>
      </c>
    </row>
    <row r="111" spans="2:7" x14ac:dyDescent="0.25">
      <c r="B111" s="87">
        <v>4640</v>
      </c>
      <c r="C111" s="80" t="s">
        <v>262</v>
      </c>
      <c r="D111" s="71"/>
      <c r="E111" s="69"/>
      <c r="F111" s="102"/>
      <c r="G111" s="113">
        <v>0</v>
      </c>
    </row>
    <row r="112" spans="2:7" x14ac:dyDescent="0.25">
      <c r="B112" s="87">
        <v>4650</v>
      </c>
      <c r="C112" s="80" t="s">
        <v>263</v>
      </c>
      <c r="D112" s="71"/>
      <c r="E112" s="69"/>
      <c r="F112" s="102"/>
      <c r="G112" s="114">
        <v>0</v>
      </c>
    </row>
    <row r="113" spans="1:7" x14ac:dyDescent="0.25">
      <c r="B113" s="87">
        <v>4670</v>
      </c>
      <c r="C113" s="80" t="s">
        <v>264</v>
      </c>
      <c r="D113" s="71"/>
      <c r="E113" s="69"/>
      <c r="F113" s="102"/>
      <c r="G113" s="113">
        <v>0</v>
      </c>
    </row>
    <row r="114" spans="1:7" x14ac:dyDescent="0.25">
      <c r="B114" s="88">
        <v>4671</v>
      </c>
      <c r="C114" s="81" t="s">
        <v>266</v>
      </c>
      <c r="D114" s="70"/>
      <c r="E114" s="69"/>
      <c r="F114" s="102"/>
      <c r="G114" s="114">
        <v>0</v>
      </c>
    </row>
    <row r="115" spans="1:7" x14ac:dyDescent="0.25">
      <c r="B115" s="88">
        <v>4690</v>
      </c>
      <c r="C115" s="82" t="s">
        <v>265</v>
      </c>
      <c r="D115" s="71"/>
      <c r="E115" s="69"/>
      <c r="F115" s="102"/>
      <c r="G115" s="113">
        <v>0</v>
      </c>
    </row>
    <row r="116" spans="1:7" x14ac:dyDescent="0.25">
      <c r="A116" s="121"/>
      <c r="B116" s="88">
        <v>4710</v>
      </c>
      <c r="C116" s="82" t="s">
        <v>267</v>
      </c>
      <c r="D116" s="71"/>
      <c r="E116" s="69"/>
      <c r="F116" s="102"/>
      <c r="G116" s="114">
        <v>0</v>
      </c>
    </row>
    <row r="117" spans="1:7" x14ac:dyDescent="0.25">
      <c r="B117" s="88">
        <v>4720</v>
      </c>
      <c r="C117" s="82" t="s">
        <v>268</v>
      </c>
      <c r="D117" s="71"/>
      <c r="E117" s="69"/>
      <c r="F117" s="102"/>
      <c r="G117" s="113">
        <v>0</v>
      </c>
    </row>
    <row r="118" spans="1:7" x14ac:dyDescent="0.25">
      <c r="A118" s="121"/>
      <c r="B118" s="88">
        <v>4730</v>
      </c>
      <c r="C118" s="82" t="s">
        <v>216</v>
      </c>
      <c r="D118" s="71"/>
      <c r="E118" s="69"/>
      <c r="F118" s="102"/>
      <c r="G118" s="114">
        <f>G17</f>
        <v>2400</v>
      </c>
    </row>
    <row r="119" spans="1:7" s="40" customFormat="1" x14ac:dyDescent="0.25">
      <c r="A119" s="177"/>
      <c r="B119" s="88">
        <v>4740</v>
      </c>
      <c r="C119" s="82" t="s">
        <v>206</v>
      </c>
      <c r="D119" s="71"/>
      <c r="E119" s="69"/>
      <c r="F119" s="102"/>
      <c r="G119" s="113">
        <v>0</v>
      </c>
    </row>
    <row r="120" spans="1:7" ht="12.6" customHeight="1" x14ac:dyDescent="0.25">
      <c r="B120" s="88">
        <v>4750</v>
      </c>
      <c r="C120" s="82" t="s">
        <v>269</v>
      </c>
      <c r="D120" s="71"/>
      <c r="E120" s="69"/>
      <c r="F120" s="102"/>
      <c r="G120" s="114">
        <v>0</v>
      </c>
    </row>
    <row r="121" spans="1:7" x14ac:dyDescent="0.25">
      <c r="B121" s="88">
        <v>4760</v>
      </c>
      <c r="C121" s="82" t="s">
        <v>270</v>
      </c>
      <c r="D121" s="71"/>
      <c r="E121" s="69"/>
      <c r="F121" s="102"/>
      <c r="G121" s="113">
        <v>0</v>
      </c>
    </row>
    <row r="122" spans="1:7" s="40" customFormat="1" x14ac:dyDescent="0.25">
      <c r="B122" s="87">
        <v>4770</v>
      </c>
      <c r="C122" s="80" t="s">
        <v>271</v>
      </c>
      <c r="D122" s="71"/>
      <c r="E122" s="69"/>
      <c r="F122" s="102"/>
      <c r="G122" s="114">
        <v>0</v>
      </c>
    </row>
    <row r="123" spans="1:7" s="40" customFormat="1" x14ac:dyDescent="0.25">
      <c r="B123" s="87">
        <v>4780</v>
      </c>
      <c r="C123" s="80" t="s">
        <v>272</v>
      </c>
      <c r="D123" s="71"/>
      <c r="E123" s="69"/>
      <c r="F123" s="102"/>
      <c r="G123" s="113">
        <v>0</v>
      </c>
    </row>
    <row r="124" spans="1:7" s="40" customFormat="1" x14ac:dyDescent="0.25">
      <c r="B124" s="87">
        <v>4810</v>
      </c>
      <c r="C124" s="80" t="s">
        <v>273</v>
      </c>
      <c r="D124" s="71"/>
      <c r="E124" s="69"/>
      <c r="F124" s="102"/>
      <c r="G124" s="114">
        <v>0</v>
      </c>
    </row>
    <row r="125" spans="1:7" x14ac:dyDescent="0.25">
      <c r="B125" s="87">
        <v>4815</v>
      </c>
      <c r="C125" s="80" t="s">
        <v>275</v>
      </c>
      <c r="D125" s="71"/>
      <c r="E125" s="69"/>
      <c r="F125" s="102"/>
      <c r="G125" s="113">
        <v>0</v>
      </c>
    </row>
    <row r="126" spans="1:7" s="40" customFormat="1" x14ac:dyDescent="0.25">
      <c r="B126" s="397">
        <v>4850</v>
      </c>
      <c r="C126" s="391" t="s">
        <v>274</v>
      </c>
      <c r="D126" s="312"/>
      <c r="E126" s="312"/>
      <c r="F126" s="385"/>
      <c r="G126" s="114">
        <v>0</v>
      </c>
    </row>
    <row r="127" spans="1:7" s="40" customFormat="1" x14ac:dyDescent="0.25">
      <c r="B127" s="397">
        <v>4910</v>
      </c>
      <c r="C127" s="391" t="s">
        <v>217</v>
      </c>
      <c r="D127" s="312"/>
      <c r="E127" s="312"/>
      <c r="F127" s="385"/>
      <c r="G127" s="113">
        <v>0</v>
      </c>
    </row>
    <row r="128" spans="1:7" x14ac:dyDescent="0.25">
      <c r="B128" s="397">
        <v>4911</v>
      </c>
      <c r="C128" s="392" t="s">
        <v>228</v>
      </c>
      <c r="D128" s="304"/>
      <c r="E128" s="305"/>
      <c r="F128" s="386"/>
      <c r="G128" s="114">
        <v>0</v>
      </c>
    </row>
    <row r="129" spans="1:7" x14ac:dyDescent="0.25">
      <c r="B129" s="397">
        <v>4912</v>
      </c>
      <c r="C129" s="392" t="s">
        <v>218</v>
      </c>
      <c r="D129" s="304"/>
      <c r="E129" s="305"/>
      <c r="F129" s="386"/>
      <c r="G129" s="113">
        <v>0</v>
      </c>
    </row>
    <row r="130" spans="1:7" x14ac:dyDescent="0.25">
      <c r="B130" s="397">
        <v>4913</v>
      </c>
      <c r="C130" s="392" t="s">
        <v>196</v>
      </c>
      <c r="D130" s="304"/>
      <c r="E130" s="305"/>
      <c r="F130" s="386"/>
      <c r="G130" s="114">
        <v>0</v>
      </c>
    </row>
    <row r="131" spans="1:7" s="40" customFormat="1" x14ac:dyDescent="0.25">
      <c r="B131" s="397">
        <v>4914</v>
      </c>
      <c r="C131" s="392" t="s">
        <v>229</v>
      </c>
      <c r="D131" s="304"/>
      <c r="E131" s="305"/>
      <c r="F131" s="386"/>
      <c r="G131" s="114"/>
    </row>
    <row r="132" spans="1:7" x14ac:dyDescent="0.25">
      <c r="B132" s="397">
        <v>4916</v>
      </c>
      <c r="C132" s="392" t="s">
        <v>276</v>
      </c>
      <c r="D132" s="304"/>
      <c r="E132" s="305"/>
      <c r="F132" s="386"/>
      <c r="G132" s="113">
        <v>0</v>
      </c>
    </row>
    <row r="133" spans="1:7" x14ac:dyDescent="0.25">
      <c r="B133" s="398">
        <v>4918</v>
      </c>
      <c r="C133" s="393" t="s">
        <v>207</v>
      </c>
      <c r="D133" s="304"/>
      <c r="E133" s="305"/>
      <c r="F133" s="386"/>
      <c r="G133" s="114">
        <v>0</v>
      </c>
    </row>
    <row r="134" spans="1:7" x14ac:dyDescent="0.25">
      <c r="B134" s="398">
        <v>4922</v>
      </c>
      <c r="C134" s="393" t="s">
        <v>304</v>
      </c>
      <c r="D134" s="304"/>
      <c r="E134" s="305"/>
      <c r="F134" s="386"/>
      <c r="G134" s="113">
        <v>0</v>
      </c>
    </row>
    <row r="135" spans="1:7" x14ac:dyDescent="0.25">
      <c r="B135" s="398">
        <v>4923</v>
      </c>
      <c r="C135" s="393" t="s">
        <v>208</v>
      </c>
      <c r="D135" s="304"/>
      <c r="E135" s="305"/>
      <c r="F135" s="386"/>
      <c r="G135" s="114">
        <v>0</v>
      </c>
    </row>
    <row r="136" spans="1:7" x14ac:dyDescent="0.25">
      <c r="B136" s="398">
        <v>4924</v>
      </c>
      <c r="C136" s="393" t="s">
        <v>209</v>
      </c>
      <c r="D136" s="304"/>
      <c r="E136" s="305"/>
      <c r="F136" s="386"/>
      <c r="G136" s="113">
        <v>0</v>
      </c>
    </row>
    <row r="137" spans="1:7" x14ac:dyDescent="0.25">
      <c r="B137" s="399">
        <v>4925</v>
      </c>
      <c r="C137" s="394" t="s">
        <v>305</v>
      </c>
      <c r="D137" s="342"/>
      <c r="E137" s="343"/>
      <c r="F137" s="387"/>
      <c r="G137" s="114">
        <v>0</v>
      </c>
    </row>
    <row r="138" spans="1:7" s="40" customFormat="1" ht="15.75" thickBot="1" x14ac:dyDescent="0.3">
      <c r="B138" s="400">
        <v>4926</v>
      </c>
      <c r="C138" s="394" t="s">
        <v>230</v>
      </c>
      <c r="D138" s="342"/>
      <c r="E138" s="343"/>
      <c r="F138" s="387"/>
      <c r="G138" s="390"/>
    </row>
    <row r="139" spans="1:7" x14ac:dyDescent="0.25">
      <c r="B139" s="395" t="s">
        <v>71</v>
      </c>
      <c r="C139" s="317"/>
      <c r="D139" s="317"/>
      <c r="E139" s="317"/>
      <c r="F139" s="317"/>
      <c r="G139" s="388">
        <f>SUM(G95:G138)</f>
        <v>2400</v>
      </c>
    </row>
    <row r="140" spans="1:7" s="40" customFormat="1" x14ac:dyDescent="0.25">
      <c r="B140" s="307"/>
      <c r="C140" s="307"/>
      <c r="D140" s="307"/>
      <c r="E140" s="307"/>
      <c r="F140" s="307"/>
      <c r="G140" s="339"/>
    </row>
    <row r="141" spans="1:7" ht="15.75" thickBot="1" x14ac:dyDescent="0.3">
      <c r="B141" s="314" t="s">
        <v>64</v>
      </c>
      <c r="C141" s="315"/>
      <c r="D141" s="315"/>
      <c r="E141" s="315"/>
      <c r="F141" s="315"/>
      <c r="G141" s="338"/>
    </row>
    <row r="142" spans="1:7" x14ac:dyDescent="0.25">
      <c r="B142" s="87">
        <v>5010</v>
      </c>
      <c r="C142" s="80" t="s">
        <v>277</v>
      </c>
      <c r="D142" s="71"/>
      <c r="E142" s="69"/>
      <c r="F142" s="102"/>
      <c r="G142" s="107">
        <v>0</v>
      </c>
    </row>
    <row r="143" spans="1:7" x14ac:dyDescent="0.25">
      <c r="A143" s="121"/>
      <c r="B143" s="87">
        <v>5020</v>
      </c>
      <c r="C143" s="80" t="s">
        <v>278</v>
      </c>
      <c r="D143" s="71"/>
      <c r="E143" s="69"/>
      <c r="F143" s="102"/>
      <c r="G143" s="109">
        <v>0</v>
      </c>
    </row>
    <row r="144" spans="1:7" x14ac:dyDescent="0.25">
      <c r="B144" s="87">
        <v>5030</v>
      </c>
      <c r="C144" s="80" t="s">
        <v>105</v>
      </c>
      <c r="D144" s="71"/>
      <c r="E144" s="69"/>
      <c r="F144" s="102"/>
      <c r="G144" s="107">
        <v>0</v>
      </c>
    </row>
    <row r="145" spans="2:9" x14ac:dyDescent="0.25">
      <c r="B145" s="88">
        <v>5110</v>
      </c>
      <c r="C145" s="82" t="s">
        <v>12</v>
      </c>
      <c r="D145" s="71"/>
      <c r="E145" s="69"/>
      <c r="F145" s="102"/>
      <c r="G145" s="109">
        <v>0</v>
      </c>
    </row>
    <row r="146" spans="2:9" x14ac:dyDescent="0.25">
      <c r="B146" s="88">
        <v>5112</v>
      </c>
      <c r="C146" s="81" t="s">
        <v>106</v>
      </c>
      <c r="D146" s="71"/>
      <c r="E146" s="69"/>
      <c r="F146" s="102"/>
      <c r="G146" s="107">
        <v>0</v>
      </c>
    </row>
    <row r="147" spans="2:9" x14ac:dyDescent="0.25">
      <c r="B147" s="88">
        <v>5150</v>
      </c>
      <c r="C147" s="82" t="s">
        <v>13</v>
      </c>
      <c r="D147" s="71"/>
      <c r="E147" s="69"/>
      <c r="F147" s="102"/>
      <c r="G147" s="109">
        <v>0</v>
      </c>
    </row>
    <row r="148" spans="2:9" x14ac:dyDescent="0.25">
      <c r="B148" s="88">
        <v>5170</v>
      </c>
      <c r="C148" s="82" t="s">
        <v>14</v>
      </c>
      <c r="D148" s="71"/>
      <c r="E148" s="69"/>
      <c r="F148" s="102"/>
      <c r="G148" s="107">
        <v>0</v>
      </c>
    </row>
    <row r="149" spans="2:9" x14ac:dyDescent="0.25">
      <c r="B149" s="88">
        <v>5310</v>
      </c>
      <c r="C149" s="82" t="s">
        <v>15</v>
      </c>
      <c r="D149" s="71"/>
      <c r="E149" s="69"/>
      <c r="F149" s="102"/>
      <c r="G149" s="109">
        <v>0</v>
      </c>
    </row>
    <row r="150" spans="2:9" x14ac:dyDescent="0.25">
      <c r="B150" s="88">
        <v>5315</v>
      </c>
      <c r="C150" s="81" t="s">
        <v>231</v>
      </c>
      <c r="D150" s="71"/>
      <c r="E150" s="69"/>
      <c r="F150" s="102"/>
      <c r="G150" s="107">
        <v>0</v>
      </c>
    </row>
    <row r="151" spans="2:9" x14ac:dyDescent="0.25">
      <c r="B151" s="87">
        <v>5350</v>
      </c>
      <c r="C151" s="80" t="s">
        <v>16</v>
      </c>
      <c r="D151" s="71"/>
      <c r="E151" s="69"/>
      <c r="F151" s="102"/>
      <c r="G151" s="109">
        <v>0</v>
      </c>
    </row>
    <row r="152" spans="2:9" x14ac:dyDescent="0.25">
      <c r="B152" s="87">
        <v>5400</v>
      </c>
      <c r="C152" s="80" t="s">
        <v>279</v>
      </c>
      <c r="D152" s="71"/>
      <c r="E152" s="69"/>
      <c r="F152" s="102"/>
      <c r="G152" s="107">
        <v>0</v>
      </c>
    </row>
    <row r="153" spans="2:9" x14ac:dyDescent="0.25">
      <c r="B153" s="87">
        <v>5450</v>
      </c>
      <c r="C153" s="80" t="s">
        <v>280</v>
      </c>
      <c r="D153" s="71"/>
      <c r="E153" s="69"/>
      <c r="F153" s="102"/>
      <c r="G153" s="109">
        <v>0</v>
      </c>
    </row>
    <row r="154" spans="2:9" x14ac:dyDescent="0.25">
      <c r="B154" s="87">
        <v>5510</v>
      </c>
      <c r="C154" s="80" t="s">
        <v>281</v>
      </c>
      <c r="D154" s="71"/>
      <c r="E154" s="69"/>
      <c r="F154" s="102"/>
      <c r="G154" s="107">
        <v>0</v>
      </c>
      <c r="H154" s="1"/>
    </row>
    <row r="155" spans="2:9" x14ac:dyDescent="0.25">
      <c r="B155" s="87">
        <v>5550</v>
      </c>
      <c r="C155" s="80" t="s">
        <v>282</v>
      </c>
      <c r="D155" s="71"/>
      <c r="E155" s="69"/>
      <c r="F155" s="102"/>
      <c r="G155" s="109">
        <v>0</v>
      </c>
    </row>
    <row r="156" spans="2:9" s="40" customFormat="1" x14ac:dyDescent="0.25">
      <c r="B156" s="87">
        <v>5551</v>
      </c>
      <c r="C156" s="80" t="s">
        <v>283</v>
      </c>
      <c r="D156" s="71"/>
      <c r="E156" s="69"/>
      <c r="F156" s="102"/>
      <c r="G156" s="107">
        <v>0</v>
      </c>
    </row>
    <row r="157" spans="2:9" x14ac:dyDescent="0.25">
      <c r="B157" s="87">
        <v>5610</v>
      </c>
      <c r="C157" s="80" t="s">
        <v>284</v>
      </c>
      <c r="D157" s="71"/>
      <c r="E157" s="69"/>
      <c r="F157" s="102"/>
      <c r="G157" s="109">
        <v>0</v>
      </c>
      <c r="H157" s="1"/>
      <c r="I157" s="1"/>
    </row>
    <row r="158" spans="2:9" x14ac:dyDescent="0.25">
      <c r="B158" s="87">
        <v>5700</v>
      </c>
      <c r="C158" s="80" t="s">
        <v>285</v>
      </c>
      <c r="D158" s="71"/>
      <c r="E158" s="69"/>
      <c r="F158" s="102"/>
      <c r="G158" s="107">
        <v>0</v>
      </c>
    </row>
    <row r="159" spans="2:9" s="40" customFormat="1" x14ac:dyDescent="0.25">
      <c r="B159" s="89">
        <v>5710</v>
      </c>
      <c r="C159" s="83" t="s">
        <v>286</v>
      </c>
      <c r="D159" s="72"/>
      <c r="E159" s="73"/>
      <c r="F159" s="103"/>
      <c r="G159" s="107">
        <v>0</v>
      </c>
    </row>
    <row r="160" spans="2:9" ht="15.75" thickBot="1" x14ac:dyDescent="0.3">
      <c r="B160" s="89">
        <v>5800</v>
      </c>
      <c r="C160" s="83" t="s">
        <v>287</v>
      </c>
      <c r="D160" s="72"/>
      <c r="E160" s="73"/>
      <c r="F160" s="103"/>
      <c r="G160" s="109">
        <v>0</v>
      </c>
    </row>
    <row r="161" spans="1:7" ht="15.75" thickBot="1" x14ac:dyDescent="0.3">
      <c r="B161" s="129" t="s">
        <v>70</v>
      </c>
      <c r="C161" s="130"/>
      <c r="D161" s="130"/>
      <c r="E161" s="130"/>
      <c r="F161" s="130"/>
      <c r="G161" s="189">
        <f>SUM(G142:G160)</f>
        <v>0</v>
      </c>
    </row>
    <row r="162" spans="1:7" ht="15.75" thickBot="1" x14ac:dyDescent="0.3">
      <c r="B162" s="90"/>
      <c r="C162" s="60" t="s">
        <v>43</v>
      </c>
      <c r="E162" s="10"/>
      <c r="F162" s="10"/>
      <c r="G162" s="110"/>
    </row>
    <row r="163" spans="1:7" ht="15.75" thickBot="1" x14ac:dyDescent="0.3">
      <c r="B163" s="129" t="s">
        <v>65</v>
      </c>
      <c r="C163" s="130"/>
      <c r="D163" s="130"/>
      <c r="E163" s="130"/>
      <c r="F163" s="130"/>
      <c r="G163" s="199"/>
    </row>
    <row r="164" spans="1:7" x14ac:dyDescent="0.25">
      <c r="B164" s="87">
        <v>6010</v>
      </c>
      <c r="C164" s="80" t="s">
        <v>107</v>
      </c>
      <c r="D164" s="71"/>
      <c r="E164" s="69"/>
      <c r="F164" s="102"/>
      <c r="G164" s="106">
        <v>0</v>
      </c>
    </row>
    <row r="165" spans="1:7" x14ac:dyDescent="0.25">
      <c r="B165" s="87">
        <v>6050</v>
      </c>
      <c r="C165" s="80" t="s">
        <v>108</v>
      </c>
      <c r="D165" s="71"/>
      <c r="E165" s="69"/>
      <c r="F165" s="102"/>
      <c r="G165" s="115">
        <v>0</v>
      </c>
    </row>
    <row r="166" spans="1:7" x14ac:dyDescent="0.25">
      <c r="B166" s="88">
        <v>6100</v>
      </c>
      <c r="C166" s="82" t="s">
        <v>288</v>
      </c>
      <c r="D166" s="71"/>
      <c r="E166" s="69"/>
      <c r="F166" s="102"/>
      <c r="G166" s="106">
        <v>0</v>
      </c>
    </row>
    <row r="167" spans="1:7" x14ac:dyDescent="0.25">
      <c r="B167" s="88">
        <v>6150</v>
      </c>
      <c r="C167" s="82" t="s">
        <v>289</v>
      </c>
      <c r="D167" s="71"/>
      <c r="E167" s="69"/>
      <c r="F167" s="102"/>
      <c r="G167" s="180">
        <v>0</v>
      </c>
    </row>
    <row r="168" spans="1:7" x14ac:dyDescent="0.25">
      <c r="A168" s="121"/>
      <c r="B168" s="88">
        <v>6210</v>
      </c>
      <c r="C168" s="82" t="s">
        <v>290</v>
      </c>
      <c r="D168" s="71"/>
      <c r="E168" s="69"/>
      <c r="F168" s="102"/>
      <c r="G168" s="106">
        <v>0</v>
      </c>
    </row>
    <row r="169" spans="1:7" x14ac:dyDescent="0.25">
      <c r="B169" s="88">
        <v>6250</v>
      </c>
      <c r="C169" s="82" t="s">
        <v>291</v>
      </c>
      <c r="D169" s="71"/>
      <c r="E169" s="69"/>
      <c r="F169" s="102"/>
      <c r="G169" s="180">
        <v>0</v>
      </c>
    </row>
    <row r="170" spans="1:7" x14ac:dyDescent="0.25">
      <c r="B170" s="88">
        <v>6300</v>
      </c>
      <c r="C170" s="82" t="s">
        <v>292</v>
      </c>
      <c r="D170" s="71"/>
      <c r="E170" s="69"/>
      <c r="F170" s="102"/>
      <c r="G170" s="106">
        <v>0</v>
      </c>
    </row>
    <row r="171" spans="1:7" x14ac:dyDescent="0.25">
      <c r="B171" s="88">
        <v>6305</v>
      </c>
      <c r="C171" s="81" t="s">
        <v>48</v>
      </c>
      <c r="D171" s="71"/>
      <c r="E171" s="71"/>
      <c r="F171" s="104"/>
      <c r="G171" s="180">
        <v>0</v>
      </c>
    </row>
    <row r="172" spans="1:7" x14ac:dyDescent="0.25">
      <c r="B172" s="88">
        <v>6350</v>
      </c>
      <c r="C172" s="82" t="s">
        <v>293</v>
      </c>
      <c r="D172" s="71"/>
      <c r="E172" s="71"/>
      <c r="F172" s="104"/>
      <c r="G172" s="106">
        <v>0</v>
      </c>
    </row>
    <row r="173" spans="1:7" s="40" customFormat="1" x14ac:dyDescent="0.25">
      <c r="B173" s="88">
        <v>6355</v>
      </c>
      <c r="C173" s="82" t="s">
        <v>294</v>
      </c>
      <c r="D173" s="71"/>
      <c r="E173" s="71"/>
      <c r="F173" s="104"/>
      <c r="G173" s="180">
        <v>0</v>
      </c>
    </row>
    <row r="174" spans="1:7" x14ac:dyDescent="0.25">
      <c r="B174" s="88">
        <v>6400</v>
      </c>
      <c r="C174" s="82" t="s">
        <v>295</v>
      </c>
      <c r="D174" s="71"/>
      <c r="E174" s="71"/>
      <c r="F174" s="104"/>
      <c r="G174" s="106">
        <v>0</v>
      </c>
    </row>
    <row r="175" spans="1:7" x14ac:dyDescent="0.25">
      <c r="B175" s="88">
        <v>6450</v>
      </c>
      <c r="C175" s="82" t="s">
        <v>296</v>
      </c>
      <c r="D175" s="71"/>
      <c r="E175" s="71"/>
      <c r="F175" s="104"/>
      <c r="G175" s="180">
        <v>0</v>
      </c>
    </row>
    <row r="176" spans="1:7" x14ac:dyDescent="0.25">
      <c r="B176" s="88">
        <v>6500</v>
      </c>
      <c r="C176" s="82" t="s">
        <v>297</v>
      </c>
      <c r="D176" s="71"/>
      <c r="E176" s="71"/>
      <c r="F176" s="104"/>
      <c r="G176" s="106">
        <v>0</v>
      </c>
    </row>
    <row r="177" spans="2:7" x14ac:dyDescent="0.25">
      <c r="B177" s="88">
        <v>6600</v>
      </c>
      <c r="C177" s="82" t="s">
        <v>17</v>
      </c>
      <c r="D177" s="71"/>
      <c r="E177" s="71"/>
      <c r="F177" s="104"/>
      <c r="G177" s="180">
        <v>0</v>
      </c>
    </row>
    <row r="178" spans="2:7" x14ac:dyDescent="0.25">
      <c r="B178" s="88">
        <v>6650</v>
      </c>
      <c r="C178" s="82" t="s">
        <v>94</v>
      </c>
      <c r="D178" s="71"/>
      <c r="E178" s="71"/>
      <c r="F178" s="104"/>
      <c r="G178" s="106">
        <v>0</v>
      </c>
    </row>
    <row r="179" spans="2:7" x14ac:dyDescent="0.25">
      <c r="B179" s="88">
        <v>6700</v>
      </c>
      <c r="C179" s="82" t="s">
        <v>66</v>
      </c>
      <c r="D179" s="71"/>
      <c r="E179" s="71"/>
      <c r="F179" s="104"/>
      <c r="G179" s="180">
        <v>0</v>
      </c>
    </row>
    <row r="180" spans="2:7" x14ac:dyDescent="0.25">
      <c r="B180" s="88">
        <v>6730</v>
      </c>
      <c r="C180" s="82" t="s">
        <v>76</v>
      </c>
      <c r="D180" s="71"/>
      <c r="E180" s="71"/>
      <c r="F180" s="104"/>
      <c r="G180" s="106">
        <v>0</v>
      </c>
    </row>
    <row r="181" spans="2:7" s="40" customFormat="1" x14ac:dyDescent="0.25">
      <c r="B181" s="88">
        <v>6731</v>
      </c>
      <c r="C181" s="82" t="s">
        <v>298</v>
      </c>
      <c r="D181" s="71"/>
      <c r="E181" s="71"/>
      <c r="F181" s="104"/>
      <c r="G181" s="180">
        <v>0</v>
      </c>
    </row>
    <row r="182" spans="2:7" x14ac:dyDescent="0.25">
      <c r="B182" s="88">
        <v>6750</v>
      </c>
      <c r="C182" s="82" t="s">
        <v>31</v>
      </c>
      <c r="D182" s="71"/>
      <c r="E182" s="71"/>
      <c r="F182" s="104"/>
      <c r="G182" s="106">
        <v>0</v>
      </c>
    </row>
    <row r="183" spans="2:7" x14ac:dyDescent="0.25">
      <c r="B183" s="88">
        <v>6755</v>
      </c>
      <c r="C183" s="81" t="s">
        <v>299</v>
      </c>
      <c r="D183" s="71"/>
      <c r="E183" s="71"/>
      <c r="F183" s="104"/>
      <c r="G183" s="180">
        <v>0</v>
      </c>
    </row>
    <row r="184" spans="2:7" x14ac:dyDescent="0.25">
      <c r="B184" s="87">
        <v>6780</v>
      </c>
      <c r="C184" s="80" t="s">
        <v>18</v>
      </c>
      <c r="D184" s="71"/>
      <c r="E184" s="71"/>
      <c r="F184" s="104"/>
      <c r="G184" s="106">
        <v>0</v>
      </c>
    </row>
    <row r="185" spans="2:7" x14ac:dyDescent="0.25">
      <c r="B185" s="87">
        <v>6800</v>
      </c>
      <c r="C185" s="80" t="s">
        <v>300</v>
      </c>
      <c r="D185" s="71"/>
      <c r="E185" s="71"/>
      <c r="F185" s="104"/>
      <c r="G185" s="180">
        <v>0</v>
      </c>
    </row>
    <row r="186" spans="2:7" s="40" customFormat="1" x14ac:dyDescent="0.25">
      <c r="B186" s="87">
        <v>6830</v>
      </c>
      <c r="C186" s="80" t="s">
        <v>95</v>
      </c>
      <c r="D186" s="71"/>
      <c r="E186" s="71"/>
      <c r="F186" s="104"/>
      <c r="G186" s="106">
        <v>0</v>
      </c>
    </row>
    <row r="187" spans="2:7" x14ac:dyDescent="0.25">
      <c r="B187" s="87">
        <v>6860</v>
      </c>
      <c r="C187" s="80" t="s">
        <v>96</v>
      </c>
      <c r="D187" s="71"/>
      <c r="E187" s="71"/>
      <c r="F187" s="104"/>
      <c r="G187" s="180">
        <v>0</v>
      </c>
    </row>
    <row r="188" spans="2:7" ht="15.75" thickBot="1" x14ac:dyDescent="0.3">
      <c r="B188" s="89">
        <v>6900</v>
      </c>
      <c r="C188" s="83" t="s">
        <v>19</v>
      </c>
      <c r="D188" s="72"/>
      <c r="E188" s="72"/>
      <c r="F188" s="105"/>
      <c r="G188" s="106">
        <v>0</v>
      </c>
    </row>
    <row r="189" spans="2:7" ht="15.75" thickBot="1" x14ac:dyDescent="0.3">
      <c r="B189" s="129" t="s">
        <v>69</v>
      </c>
      <c r="C189" s="130"/>
      <c r="D189" s="130"/>
      <c r="E189" s="130"/>
      <c r="F189" s="130"/>
      <c r="G189" s="189">
        <f>SUM(G164:G188)</f>
        <v>0</v>
      </c>
    </row>
    <row r="190" spans="2:7" ht="15.75" thickBot="1" x14ac:dyDescent="0.3">
      <c r="B190" s="90"/>
      <c r="C190" s="60" t="s">
        <v>43</v>
      </c>
      <c r="D190" s="1"/>
      <c r="E190" s="1"/>
      <c r="F190" s="1"/>
      <c r="G190" s="110"/>
    </row>
    <row r="191" spans="2:7" ht="15.75" thickBot="1" x14ac:dyDescent="0.3">
      <c r="B191" s="129" t="s">
        <v>67</v>
      </c>
      <c r="C191" s="130"/>
      <c r="D191" s="130"/>
      <c r="E191" s="130"/>
      <c r="F191" s="130"/>
      <c r="G191" s="199"/>
    </row>
    <row r="192" spans="2:7" x14ac:dyDescent="0.25">
      <c r="B192" s="87">
        <v>7300</v>
      </c>
      <c r="C192" s="80" t="s">
        <v>301</v>
      </c>
      <c r="D192" s="71"/>
      <c r="E192" s="71"/>
      <c r="F192" s="104"/>
      <c r="G192" s="106">
        <v>0</v>
      </c>
    </row>
    <row r="193" spans="2:7" x14ac:dyDescent="0.25">
      <c r="B193" s="87">
        <v>7320</v>
      </c>
      <c r="C193" s="80" t="s">
        <v>32</v>
      </c>
      <c r="D193" s="71"/>
      <c r="E193" s="71"/>
      <c r="F193" s="104"/>
      <c r="G193" s="115">
        <v>0</v>
      </c>
    </row>
    <row r="194" spans="2:7" x14ac:dyDescent="0.25">
      <c r="B194" s="87">
        <v>7400</v>
      </c>
      <c r="C194" s="80" t="s">
        <v>20</v>
      </c>
      <c r="D194" s="71"/>
      <c r="E194" s="71"/>
      <c r="F194" s="104"/>
      <c r="G194" s="180">
        <v>0</v>
      </c>
    </row>
    <row r="195" spans="2:7" x14ac:dyDescent="0.25">
      <c r="B195" s="87">
        <v>7450</v>
      </c>
      <c r="C195" s="80" t="s">
        <v>302</v>
      </c>
      <c r="D195" s="71"/>
      <c r="E195" s="71"/>
      <c r="F195" s="104"/>
      <c r="G195" s="106">
        <v>0</v>
      </c>
    </row>
    <row r="196" spans="2:7" x14ac:dyDescent="0.25">
      <c r="B196" s="89">
        <v>7500</v>
      </c>
      <c r="C196" s="83" t="s">
        <v>303</v>
      </c>
      <c r="D196" s="72"/>
      <c r="E196" s="72"/>
      <c r="F196" s="105"/>
      <c r="G196" s="180">
        <v>0</v>
      </c>
    </row>
    <row r="197" spans="2:7" ht="15.75" thickBot="1" x14ac:dyDescent="0.3">
      <c r="B197" s="89">
        <v>7800</v>
      </c>
      <c r="C197" s="83" t="s">
        <v>33</v>
      </c>
      <c r="D197" s="72"/>
      <c r="E197" s="72"/>
      <c r="F197" s="105"/>
      <c r="G197" s="106">
        <v>0</v>
      </c>
    </row>
    <row r="198" spans="2:7" ht="15.75" thickBot="1" x14ac:dyDescent="0.3">
      <c r="B198" s="129" t="s">
        <v>68</v>
      </c>
      <c r="C198" s="130"/>
      <c r="D198" s="130"/>
      <c r="E198" s="130"/>
      <c r="F198" s="130"/>
      <c r="G198" s="189">
        <f>SUM(G192:G197)</f>
        <v>0</v>
      </c>
    </row>
    <row r="199" spans="2:7" ht="15.75" thickBot="1" x14ac:dyDescent="0.3">
      <c r="B199" s="94"/>
      <c r="C199" s="61"/>
      <c r="G199" s="110"/>
    </row>
    <row r="200" spans="2:7" ht="15.75" thickBot="1" x14ac:dyDescent="0.3">
      <c r="B200" s="131" t="s">
        <v>21</v>
      </c>
      <c r="C200" s="132"/>
      <c r="D200" s="132"/>
      <c r="E200" s="132"/>
      <c r="F200" s="132"/>
      <c r="G200" s="200">
        <f>(G198+G189+G161+G139+G92)*0.05</f>
        <v>376.5</v>
      </c>
    </row>
    <row r="201" spans="2:7" ht="15.75" thickBot="1" x14ac:dyDescent="0.3">
      <c r="B201" s="90"/>
      <c r="C201" s="60" t="s">
        <v>43</v>
      </c>
      <c r="G201" s="110"/>
    </row>
    <row r="202" spans="2:7" ht="15.75" thickBot="1" x14ac:dyDescent="0.3">
      <c r="B202" s="129"/>
      <c r="C202" s="130" t="s">
        <v>49</v>
      </c>
      <c r="D202" s="130"/>
      <c r="E202" s="130"/>
      <c r="F202" s="130"/>
      <c r="G202" s="189">
        <f>G198+G189+G161+G139+G92+G200</f>
        <v>7906.5</v>
      </c>
    </row>
    <row r="203" spans="2:7" ht="15.75" thickBot="1" x14ac:dyDescent="0.3">
      <c r="B203" s="94"/>
      <c r="C203" s="188" t="s">
        <v>43</v>
      </c>
      <c r="D203" s="40"/>
      <c r="E203" s="40"/>
      <c r="F203" s="40"/>
      <c r="G203" s="198"/>
    </row>
    <row r="204" spans="2:7" ht="19.5" thickBot="1" x14ac:dyDescent="0.35">
      <c r="B204" s="141" t="s">
        <v>73</v>
      </c>
      <c r="C204" s="24"/>
      <c r="D204" s="139"/>
      <c r="E204" s="139"/>
      <c r="F204" s="139"/>
      <c r="G204" s="140">
        <f>G79-G202</f>
        <v>44491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H16" sqref="H1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19"/>
      <c r="B1" s="419"/>
      <c r="C1" s="419"/>
      <c r="D1" s="419"/>
      <c r="E1" s="419"/>
    </row>
    <row r="2" spans="1:5" ht="21" x14ac:dyDescent="0.35">
      <c r="A2" s="419" t="s">
        <v>144</v>
      </c>
      <c r="B2" s="419"/>
      <c r="C2" s="419"/>
      <c r="D2" s="419"/>
      <c r="E2" s="419"/>
    </row>
    <row r="3" spans="1:5" ht="21" x14ac:dyDescent="0.35">
      <c r="A3" s="420" t="str">
        <f>'1. Budget Grant Calculation'!A2:E2</f>
        <v>PPP School Budget 2020/2021</v>
      </c>
      <c r="B3" s="420"/>
      <c r="C3" s="420"/>
      <c r="D3" s="420"/>
      <c r="E3" s="420"/>
    </row>
    <row r="4" spans="1:5" ht="23.25" x14ac:dyDescent="0.35">
      <c r="A4" s="245" t="str">
        <f>'1. Budget Grant Calculation'!B4</f>
        <v>Community and Comprehensive School</v>
      </c>
      <c r="B4" s="40"/>
      <c r="C4" s="245"/>
      <c r="D4" s="246"/>
      <c r="E4" s="247"/>
    </row>
    <row r="5" spans="1:5" ht="23.25" x14ac:dyDescent="0.35">
      <c r="A5" s="245" t="str">
        <f>'1. Budget Grant Calculation'!B5</f>
        <v>654321U</v>
      </c>
      <c r="B5" s="40"/>
      <c r="C5" s="245"/>
      <c r="D5" s="246"/>
      <c r="E5" s="247"/>
    </row>
    <row r="6" spans="1:5" ht="23.25" x14ac:dyDescent="0.35">
      <c r="A6" s="248"/>
      <c r="B6" s="245"/>
      <c r="C6" s="245"/>
      <c r="D6" s="246"/>
      <c r="E6" s="247"/>
    </row>
    <row r="7" spans="1:5" ht="21" x14ac:dyDescent="0.35">
      <c r="A7" s="249" t="s">
        <v>145</v>
      </c>
      <c r="B7" s="250"/>
      <c r="C7" s="250"/>
      <c r="D7" s="250"/>
      <c r="E7" s="250" t="s">
        <v>27</v>
      </c>
    </row>
    <row r="8" spans="1:5" ht="15.75" x14ac:dyDescent="0.25">
      <c r="A8" s="251" t="s">
        <v>146</v>
      </c>
      <c r="B8" s="251"/>
      <c r="C8" s="251"/>
      <c r="D8" s="251"/>
      <c r="E8" s="251">
        <v>0</v>
      </c>
    </row>
    <row r="9" spans="1:5" ht="15.75" x14ac:dyDescent="0.25">
      <c r="A9" s="251" t="s">
        <v>147</v>
      </c>
      <c r="B9" s="251"/>
      <c r="C9" s="251"/>
      <c r="D9" s="251"/>
      <c r="E9" s="251">
        <v>0</v>
      </c>
    </row>
    <row r="10" spans="1:5" s="40" customFormat="1" ht="15.75" x14ac:dyDescent="0.25">
      <c r="A10" s="251" t="s">
        <v>156</v>
      </c>
      <c r="B10" s="251"/>
      <c r="C10" s="251"/>
      <c r="D10" s="251"/>
      <c r="E10" s="251">
        <v>0</v>
      </c>
    </row>
    <row r="11" spans="1:5" s="40" customFormat="1" ht="15.75" x14ac:dyDescent="0.25">
      <c r="A11" s="251" t="s">
        <v>157</v>
      </c>
      <c r="B11" s="251"/>
      <c r="C11" s="251"/>
      <c r="D11" s="251"/>
      <c r="E11" s="251">
        <v>0</v>
      </c>
    </row>
    <row r="12" spans="1:5" ht="15.75" x14ac:dyDescent="0.25">
      <c r="A12" s="251" t="s">
        <v>148</v>
      </c>
      <c r="B12" s="251"/>
      <c r="C12" s="251"/>
      <c r="D12" s="251"/>
      <c r="E12" s="251">
        <v>0</v>
      </c>
    </row>
    <row r="13" spans="1:5" ht="20.25" x14ac:dyDescent="0.3">
      <c r="A13" s="260" t="s">
        <v>158</v>
      </c>
      <c r="B13" s="260"/>
      <c r="C13" s="260"/>
      <c r="D13" s="260"/>
      <c r="E13" s="261">
        <f>SUM(E8:E12)</f>
        <v>0</v>
      </c>
    </row>
    <row r="14" spans="1:5" s="40" customFormat="1" ht="20.25" x14ac:dyDescent="0.3">
      <c r="A14" s="262"/>
      <c r="B14" s="262"/>
      <c r="C14" s="262"/>
      <c r="D14" s="262"/>
      <c r="E14" s="263"/>
    </row>
    <row r="15" spans="1:5" ht="20.25" x14ac:dyDescent="0.3">
      <c r="A15" s="254" t="s">
        <v>149</v>
      </c>
      <c r="B15" s="250"/>
      <c r="C15" s="250"/>
      <c r="D15" s="250"/>
      <c r="E15" s="255"/>
    </row>
    <row r="16" spans="1:5" ht="15.75" x14ac:dyDescent="0.25">
      <c r="A16" s="251" t="s">
        <v>150</v>
      </c>
      <c r="B16" s="251"/>
      <c r="C16" s="251"/>
      <c r="D16" s="251"/>
      <c r="E16" s="256">
        <v>0</v>
      </c>
    </row>
    <row r="17" spans="1:5" ht="15.75" x14ac:dyDescent="0.25">
      <c r="A17" s="251" t="s">
        <v>151</v>
      </c>
      <c r="B17" s="251"/>
      <c r="C17" s="251"/>
      <c r="D17" s="251"/>
      <c r="E17" s="251">
        <v>0</v>
      </c>
    </row>
    <row r="18" spans="1:5" ht="15.75" x14ac:dyDescent="0.25">
      <c r="A18" s="251" t="s">
        <v>119</v>
      </c>
      <c r="B18" s="251"/>
      <c r="C18" s="251"/>
      <c r="D18" s="251"/>
      <c r="E18" s="251">
        <v>0</v>
      </c>
    </row>
    <row r="19" spans="1:5" ht="20.25" x14ac:dyDescent="0.3">
      <c r="A19" s="252"/>
      <c r="B19" s="252"/>
      <c r="C19" s="252"/>
      <c r="D19" s="252"/>
      <c r="E19" s="253">
        <f>SUM(E16:E18)</f>
        <v>0</v>
      </c>
    </row>
    <row r="20" spans="1:5" ht="20.25" x14ac:dyDescent="0.3">
      <c r="A20" s="252"/>
      <c r="B20" s="252"/>
      <c r="C20" s="252"/>
      <c r="D20" s="252"/>
      <c r="E20" s="252"/>
    </row>
    <row r="21" spans="1:5" ht="20.25" x14ac:dyDescent="0.3">
      <c r="A21" s="254" t="s">
        <v>152</v>
      </c>
      <c r="B21" s="250"/>
      <c r="C21" s="250"/>
      <c r="D21" s="250"/>
      <c r="E21" s="250"/>
    </row>
    <row r="22" spans="1:5" ht="15.75" x14ac:dyDescent="0.25">
      <c r="A22" s="251" t="s">
        <v>153</v>
      </c>
      <c r="B22" s="251"/>
      <c r="C22" s="251"/>
      <c r="D22" s="251"/>
      <c r="E22" s="251">
        <v>0</v>
      </c>
    </row>
    <row r="23" spans="1:5" ht="15.75" x14ac:dyDescent="0.25">
      <c r="A23" s="251" t="s">
        <v>154</v>
      </c>
      <c r="B23" s="251"/>
      <c r="C23" s="251"/>
      <c r="D23" s="251"/>
      <c r="E23" s="251">
        <v>0</v>
      </c>
    </row>
    <row r="24" spans="1:5" ht="15.75" x14ac:dyDescent="0.25">
      <c r="A24" s="251" t="s">
        <v>119</v>
      </c>
      <c r="B24" s="251"/>
      <c r="C24" s="251"/>
      <c r="D24" s="251"/>
      <c r="E24" s="251">
        <v>0</v>
      </c>
    </row>
    <row r="25" spans="1:5" ht="20.25" x14ac:dyDescent="0.3">
      <c r="A25" s="252"/>
      <c r="B25" s="252"/>
      <c r="C25" s="252"/>
      <c r="D25" s="252"/>
      <c r="E25" s="253">
        <f>SUM(E22:E24)</f>
        <v>0</v>
      </c>
    </row>
    <row r="26" spans="1:5" ht="20.25" x14ac:dyDescent="0.3">
      <c r="A26" s="257" t="s">
        <v>155</v>
      </c>
      <c r="B26" s="258"/>
      <c r="C26" s="258"/>
      <c r="D26" s="258"/>
      <c r="E26" s="259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B13"/>
  <sheetViews>
    <sheetView workbookViewId="0">
      <selection activeCell="B9" sqref="B9"/>
    </sheetView>
  </sheetViews>
  <sheetFormatPr defaultRowHeight="15" x14ac:dyDescent="0.25"/>
  <cols>
    <col min="1" max="1" width="49.85546875" bestFit="1" customWidth="1"/>
    <col min="2" max="2" width="20.28515625" customWidth="1"/>
  </cols>
  <sheetData>
    <row r="1" spans="1:2" ht="23.25" x14ac:dyDescent="0.35">
      <c r="A1" s="264" t="s">
        <v>307</v>
      </c>
      <c r="B1" s="244"/>
    </row>
    <row r="2" spans="1:2" ht="23.25" x14ac:dyDescent="0.35">
      <c r="A2" s="265" t="str">
        <f>'1. Budget Grant Calculation'!A2:E2</f>
        <v>PPP School Budget 2020/2021</v>
      </c>
      <c r="B2" s="266"/>
    </row>
    <row r="3" spans="1:2" ht="22.5" x14ac:dyDescent="0.3">
      <c r="A3" s="266"/>
      <c r="B3" s="266"/>
    </row>
    <row r="4" spans="1:2" ht="21" x14ac:dyDescent="0.35">
      <c r="A4" s="267" t="str">
        <f>'1. Budget Grant Calculation'!B4</f>
        <v>Community and Comprehensive School</v>
      </c>
      <c r="B4" s="40"/>
    </row>
    <row r="5" spans="1:2" ht="21" x14ac:dyDescent="0.35">
      <c r="A5" s="267" t="str">
        <f>'[1]1.Budget Grant Calculation'!C4</f>
        <v>12345Q</v>
      </c>
      <c r="B5" s="40"/>
    </row>
    <row r="6" spans="1:2" ht="21" x14ac:dyDescent="0.35">
      <c r="A6" s="268"/>
      <c r="B6" s="269"/>
    </row>
    <row r="7" spans="1:2" ht="21" x14ac:dyDescent="0.35">
      <c r="A7" s="251" t="s">
        <v>159</v>
      </c>
      <c r="B7" s="270">
        <f>'3. Opening Bank Position '!E26</f>
        <v>0</v>
      </c>
    </row>
    <row r="8" spans="1:2" ht="21" x14ac:dyDescent="0.35">
      <c r="A8" s="251"/>
      <c r="B8" s="271"/>
    </row>
    <row r="9" spans="1:2" ht="21" x14ac:dyDescent="0.35">
      <c r="A9" s="251" t="s">
        <v>160</v>
      </c>
      <c r="B9" s="271">
        <f>'2. Income &amp; Expenditure Budget'!G79</f>
        <v>52397.5</v>
      </c>
    </row>
    <row r="10" spans="1:2" ht="21" x14ac:dyDescent="0.35">
      <c r="A10" s="251"/>
      <c r="B10" s="271"/>
    </row>
    <row r="11" spans="1:2" ht="21" x14ac:dyDescent="0.35">
      <c r="A11" s="251" t="s">
        <v>161</v>
      </c>
      <c r="B11" s="271">
        <f>'2. Income &amp; Expenditure Budget'!G202</f>
        <v>7906.5</v>
      </c>
    </row>
    <row r="12" spans="1:2" ht="21.75" thickBot="1" x14ac:dyDescent="0.4">
      <c r="A12" s="268"/>
      <c r="B12" s="272"/>
    </row>
    <row r="13" spans="1:2" ht="19.5" thickBot="1" x14ac:dyDescent="0.35">
      <c r="A13" s="273" t="s">
        <v>162</v>
      </c>
      <c r="B13" s="274">
        <f>B7+B9-B11</f>
        <v>44491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topLeftCell="A18" workbookViewId="0">
      <selection activeCell="B37" sqref="B37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21" t="s">
        <v>163</v>
      </c>
      <c r="B1" s="421"/>
    </row>
    <row r="2" spans="1:2" ht="18.75" x14ac:dyDescent="0.3">
      <c r="A2" s="422" t="str">
        <f>'1. Budget Grant Calculation'!A2:E2</f>
        <v>PPP School Budget 2020/2021</v>
      </c>
      <c r="B2" s="422"/>
    </row>
    <row r="3" spans="1:2" ht="18.75" x14ac:dyDescent="0.3">
      <c r="A3" s="275"/>
      <c r="B3" s="275"/>
    </row>
    <row r="4" spans="1:2" ht="18.75" x14ac:dyDescent="0.3">
      <c r="A4" s="276" t="str">
        <f>'1. Budget Grant Calculation'!B4</f>
        <v>Community and Comprehensive School</v>
      </c>
      <c r="B4" s="40"/>
    </row>
    <row r="5" spans="1:2" ht="18.75" x14ac:dyDescent="0.3">
      <c r="A5" s="276" t="str">
        <f>'1.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277" t="s">
        <v>164</v>
      </c>
      <c r="B7" s="278" t="s">
        <v>165</v>
      </c>
    </row>
    <row r="8" spans="1:2" ht="18.75" x14ac:dyDescent="0.3">
      <c r="A8" s="277" t="s">
        <v>166</v>
      </c>
      <c r="B8" s="235"/>
    </row>
    <row r="9" spans="1:2" ht="15.75" x14ac:dyDescent="0.25">
      <c r="A9" s="242"/>
      <c r="B9" s="242"/>
    </row>
    <row r="10" spans="1:2" ht="15.75" x14ac:dyDescent="0.25">
      <c r="A10" s="242"/>
      <c r="B10" s="235"/>
    </row>
    <row r="11" spans="1:2" ht="15.75" x14ac:dyDescent="0.25">
      <c r="A11" s="279" t="s">
        <v>167</v>
      </c>
      <c r="B11" s="280">
        <v>0</v>
      </c>
    </row>
    <row r="12" spans="1:2" ht="15.75" x14ac:dyDescent="0.25">
      <c r="A12" s="281"/>
      <c r="B12" s="280"/>
    </row>
    <row r="13" spans="1:2" ht="15.75" x14ac:dyDescent="0.25">
      <c r="A13" s="282" t="s">
        <v>168</v>
      </c>
      <c r="B13" s="280">
        <v>0</v>
      </c>
    </row>
    <row r="14" spans="1:2" ht="15.75" x14ac:dyDescent="0.25">
      <c r="A14" s="281"/>
      <c r="B14" s="280" t="s">
        <v>26</v>
      </c>
    </row>
    <row r="15" spans="1:2" ht="15.75" x14ac:dyDescent="0.25">
      <c r="A15" s="282" t="s">
        <v>169</v>
      </c>
      <c r="B15" s="280">
        <v>0</v>
      </c>
    </row>
    <row r="16" spans="1:2" ht="15.75" x14ac:dyDescent="0.25">
      <c r="A16" s="283"/>
      <c r="B16" s="280"/>
    </row>
    <row r="17" spans="1:2" ht="18.75" x14ac:dyDescent="0.3">
      <c r="A17" s="277" t="s">
        <v>170</v>
      </c>
      <c r="B17" s="284">
        <f>SUM(B11:B16)</f>
        <v>0</v>
      </c>
    </row>
    <row r="18" spans="1:2" ht="15.75" x14ac:dyDescent="0.25">
      <c r="A18" s="285"/>
      <c r="B18" s="286"/>
    </row>
    <row r="19" spans="1:2" ht="15.75" x14ac:dyDescent="0.25">
      <c r="A19" s="242"/>
      <c r="B19" s="235"/>
    </row>
    <row r="20" spans="1:2" ht="18.75" x14ac:dyDescent="0.3">
      <c r="A20" s="287" t="s">
        <v>171</v>
      </c>
      <c r="B20" s="288"/>
    </row>
    <row r="21" spans="1:2" ht="15.75" x14ac:dyDescent="0.25">
      <c r="A21" s="289"/>
      <c r="B21" s="235"/>
    </row>
    <row r="22" spans="1:2" ht="15.75" x14ac:dyDescent="0.25">
      <c r="A22" s="290" t="s">
        <v>172</v>
      </c>
      <c r="B22" s="291">
        <v>0</v>
      </c>
    </row>
    <row r="23" spans="1:2" ht="15.75" x14ac:dyDescent="0.25">
      <c r="A23" s="290" t="s">
        <v>26</v>
      </c>
      <c r="B23" s="280"/>
    </row>
    <row r="24" spans="1:2" ht="15.75" x14ac:dyDescent="0.25">
      <c r="A24" s="290" t="s">
        <v>173</v>
      </c>
      <c r="B24" s="291">
        <v>0</v>
      </c>
    </row>
    <row r="25" spans="1:2" ht="15.75" x14ac:dyDescent="0.25">
      <c r="A25" s="292"/>
      <c r="B25" s="280"/>
    </row>
    <row r="26" spans="1:2" ht="15.75" x14ac:dyDescent="0.25">
      <c r="A26" s="290" t="s">
        <v>174</v>
      </c>
      <c r="B26" s="291">
        <v>0</v>
      </c>
    </row>
    <row r="27" spans="1:2" ht="15.75" x14ac:dyDescent="0.25">
      <c r="A27" s="292"/>
      <c r="B27" s="280"/>
    </row>
    <row r="28" spans="1:2" ht="15.75" x14ac:dyDescent="0.25">
      <c r="A28" s="290" t="s">
        <v>175</v>
      </c>
      <c r="B28" s="291">
        <v>0</v>
      </c>
    </row>
    <row r="29" spans="1:2" ht="15.75" x14ac:dyDescent="0.25">
      <c r="A29" s="292"/>
      <c r="B29" s="280"/>
    </row>
    <row r="30" spans="1:2" ht="15.75" x14ac:dyDescent="0.25">
      <c r="A30" s="290" t="s">
        <v>176</v>
      </c>
      <c r="B30" s="291">
        <v>0</v>
      </c>
    </row>
    <row r="31" spans="1:2" ht="15.75" x14ac:dyDescent="0.25">
      <c r="A31" s="292"/>
      <c r="B31" s="280"/>
    </row>
    <row r="32" spans="1:2" ht="15.75" x14ac:dyDescent="0.25">
      <c r="A32" s="290" t="s">
        <v>119</v>
      </c>
      <c r="B32" s="291">
        <v>0</v>
      </c>
    </row>
    <row r="33" spans="1:2" ht="15.75" x14ac:dyDescent="0.25">
      <c r="A33" s="285"/>
      <c r="B33" s="235"/>
    </row>
    <row r="34" spans="1:2" ht="18.75" x14ac:dyDescent="0.3">
      <c r="A34" s="319" t="s">
        <v>177</v>
      </c>
      <c r="B34" s="293">
        <f>SUM(B22:B33)</f>
        <v>0</v>
      </c>
    </row>
    <row r="35" spans="1:2" ht="15.75" x14ac:dyDescent="0.25">
      <c r="A35" s="320"/>
      <c r="B35" s="321"/>
    </row>
    <row r="36" spans="1:2" ht="18.75" x14ac:dyDescent="0.3">
      <c r="A36" s="322" t="s">
        <v>178</v>
      </c>
      <c r="B36" s="293">
        <f>B34-B17</f>
        <v>0</v>
      </c>
    </row>
    <row r="37" spans="1:2" x14ac:dyDescent="0.25">
      <c r="A37" s="159"/>
      <c r="B37" s="159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8"/>
  <sheetViews>
    <sheetView topLeftCell="A181" workbookViewId="0">
      <selection activeCell="A3" sqref="A3"/>
    </sheetView>
  </sheetViews>
  <sheetFormatPr defaultRowHeight="15" x14ac:dyDescent="0.25"/>
  <cols>
    <col min="7" max="18" width="8.85546875" customWidth="1"/>
  </cols>
  <sheetData>
    <row r="1" spans="1:18" ht="18.75" x14ac:dyDescent="0.3">
      <c r="A1" s="423" t="str">
        <f>'1. Budget Grant Calculation'!B4</f>
        <v>Community and Comprehensive School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</row>
    <row r="2" spans="1:18" ht="18.75" x14ac:dyDescent="0.3">
      <c r="A2" s="245" t="str">
        <f>'5. Capital Expenditure Budget'!A2:B2</f>
        <v>PPP School Budget 2020/2021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45" t="s">
        <v>179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94"/>
      <c r="B4" s="295"/>
      <c r="C4" s="294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96"/>
      <c r="B5" s="128" t="s">
        <v>0</v>
      </c>
      <c r="C5" s="297"/>
      <c r="D5" s="297"/>
      <c r="E5" s="297"/>
      <c r="F5" s="298" t="s">
        <v>180</v>
      </c>
      <c r="G5" s="299" t="s">
        <v>181</v>
      </c>
      <c r="H5" s="299" t="s">
        <v>182</v>
      </c>
      <c r="I5" s="299" t="s">
        <v>183</v>
      </c>
      <c r="J5" s="299" t="s">
        <v>184</v>
      </c>
      <c r="K5" s="299" t="s">
        <v>185</v>
      </c>
      <c r="L5" s="299" t="s">
        <v>186</v>
      </c>
      <c r="M5" s="299" t="s">
        <v>187</v>
      </c>
      <c r="N5" s="299" t="s">
        <v>188</v>
      </c>
      <c r="O5" s="299" t="s">
        <v>189</v>
      </c>
      <c r="P5" s="299" t="s">
        <v>190</v>
      </c>
      <c r="Q5" s="299" t="s">
        <v>191</v>
      </c>
      <c r="R5" s="299" t="s">
        <v>192</v>
      </c>
    </row>
    <row r="6" spans="1:18" ht="15.75" thickBot="1" x14ac:dyDescent="0.3">
      <c r="A6" s="126"/>
      <c r="B6" s="47"/>
      <c r="C6" s="47"/>
      <c r="D6" s="47"/>
      <c r="E6" s="47"/>
      <c r="F6" s="300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ht="15.75" thickBot="1" x14ac:dyDescent="0.3">
      <c r="A7" s="100" t="s">
        <v>1</v>
      </c>
      <c r="B7" s="99"/>
      <c r="C7" s="96"/>
      <c r="D7" s="96"/>
      <c r="E7" s="97"/>
      <c r="F7" s="301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</row>
    <row r="8" spans="1:18" ht="15.75" thickBot="1" x14ac:dyDescent="0.3">
      <c r="A8" s="95">
        <v>3010</v>
      </c>
      <c r="B8" s="78" t="s">
        <v>212</v>
      </c>
      <c r="C8" s="68"/>
      <c r="D8" s="68"/>
      <c r="E8" s="101"/>
      <c r="F8" s="135">
        <f>'2. Income &amp; Expenditure Budget'!G14</f>
        <v>23452.5</v>
      </c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</row>
    <row r="9" spans="1:18" ht="15.75" thickBot="1" x14ac:dyDescent="0.3">
      <c r="A9" s="95">
        <v>3030</v>
      </c>
      <c r="B9" s="78" t="s">
        <v>213</v>
      </c>
      <c r="C9" s="68"/>
      <c r="D9" s="68"/>
      <c r="E9" s="101"/>
      <c r="F9" s="383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</row>
    <row r="10" spans="1:18" ht="15.75" thickBot="1" x14ac:dyDescent="0.3">
      <c r="A10" s="86">
        <v>3050</v>
      </c>
      <c r="B10" s="79" t="s">
        <v>87</v>
      </c>
      <c r="C10" s="69"/>
      <c r="D10" s="69"/>
      <c r="E10" s="102"/>
      <c r="F10" s="135">
        <f>'2. Income &amp; Expenditure Budget'!G16</f>
        <v>18225</v>
      </c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</row>
    <row r="11" spans="1:18" ht="15.75" thickBot="1" x14ac:dyDescent="0.3">
      <c r="A11" s="87">
        <v>3150</v>
      </c>
      <c r="B11" s="80" t="s">
        <v>232</v>
      </c>
      <c r="C11" s="69"/>
      <c r="D11" s="69"/>
      <c r="E11" s="102"/>
      <c r="F11" s="135">
        <f>'2. Income &amp; Expenditure Budget'!G17</f>
        <v>2400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</row>
    <row r="12" spans="1:18" ht="15.75" thickBot="1" x14ac:dyDescent="0.3">
      <c r="A12" s="87">
        <v>3170</v>
      </c>
      <c r="B12" s="80" t="s">
        <v>42</v>
      </c>
      <c r="C12" s="69"/>
      <c r="D12" s="69"/>
      <c r="E12" s="102"/>
      <c r="F12" s="135">
        <f>'2. Income &amp; Expenditure Budget'!G18</f>
        <v>130</v>
      </c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</row>
    <row r="13" spans="1:18" ht="15.75" thickBot="1" x14ac:dyDescent="0.3">
      <c r="A13" s="87">
        <v>3190</v>
      </c>
      <c r="B13" s="80" t="s">
        <v>88</v>
      </c>
      <c r="C13" s="69"/>
      <c r="D13" s="69"/>
      <c r="E13" s="102"/>
      <c r="F13" s="135">
        <f>'2. Income &amp; Expenditure Budget'!G19</f>
        <v>600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</row>
    <row r="14" spans="1:18" ht="15.75" thickBot="1" x14ac:dyDescent="0.3">
      <c r="A14" s="87">
        <v>3200</v>
      </c>
      <c r="B14" s="80" t="s">
        <v>233</v>
      </c>
      <c r="C14" s="69"/>
      <c r="D14" s="69"/>
      <c r="E14" s="102"/>
      <c r="F14" s="135">
        <f>'2. Income &amp; Expenditure Budget'!G20</f>
        <v>950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</row>
    <row r="15" spans="1:18" ht="15.75" thickBot="1" x14ac:dyDescent="0.3">
      <c r="A15" s="87">
        <v>3210</v>
      </c>
      <c r="B15" s="80" t="s">
        <v>234</v>
      </c>
      <c r="C15" s="69"/>
      <c r="D15" s="69"/>
      <c r="E15" s="102"/>
      <c r="F15" s="135">
        <f>'2. Income &amp; Expenditure Budget'!G21</f>
        <v>1510</v>
      </c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</row>
    <row r="16" spans="1:18" ht="15.75" thickBot="1" x14ac:dyDescent="0.3">
      <c r="A16" s="87">
        <v>3220</v>
      </c>
      <c r="B16" s="80" t="s">
        <v>2</v>
      </c>
      <c r="C16" s="69"/>
      <c r="D16" s="69"/>
      <c r="E16" s="102"/>
      <c r="F16" s="135">
        <f>'2. Income &amp; Expenditure Budget'!G22</f>
        <v>0</v>
      </c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</row>
    <row r="17" spans="1:18" ht="15.75" thickBot="1" x14ac:dyDescent="0.3">
      <c r="A17" s="87">
        <v>3230</v>
      </c>
      <c r="B17" s="80" t="s">
        <v>222</v>
      </c>
      <c r="C17" s="69"/>
      <c r="D17" s="69"/>
      <c r="E17" s="102"/>
      <c r="F17" s="135">
        <f>'2. Income &amp; Expenditure Budget'!G23</f>
        <v>0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</row>
    <row r="18" spans="1:18" ht="15.75" thickBot="1" x14ac:dyDescent="0.3">
      <c r="A18" s="87">
        <v>3240</v>
      </c>
      <c r="B18" s="80" t="s">
        <v>235</v>
      </c>
      <c r="C18" s="69"/>
      <c r="D18" s="69"/>
      <c r="E18" s="102"/>
      <c r="F18" s="135">
        <f>'2. Income &amp; Expenditure Budget'!G24</f>
        <v>5130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</row>
    <row r="19" spans="1:18" ht="15.75" thickBot="1" x14ac:dyDescent="0.3">
      <c r="A19" s="87">
        <v>3245</v>
      </c>
      <c r="B19" s="80" t="s">
        <v>193</v>
      </c>
      <c r="C19" s="69"/>
      <c r="D19" s="69"/>
      <c r="E19" s="102"/>
      <c r="F19" s="135">
        <f>'2. Income &amp; Expenditure Budget'!G25</f>
        <v>0</v>
      </c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</row>
    <row r="20" spans="1:18" ht="15.75" thickBot="1" x14ac:dyDescent="0.3">
      <c r="A20" s="88">
        <v>3255</v>
      </c>
      <c r="B20" s="81" t="s">
        <v>101</v>
      </c>
      <c r="C20" s="69"/>
      <c r="D20" s="69"/>
      <c r="E20" s="102"/>
      <c r="F20" s="135">
        <f>'2. Income &amp; Expenditure Budget'!G26</f>
        <v>0</v>
      </c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</row>
    <row r="21" spans="1:18" ht="15.75" thickBot="1" x14ac:dyDescent="0.3">
      <c r="A21" s="182">
        <v>3270</v>
      </c>
      <c r="B21" s="183" t="s">
        <v>89</v>
      </c>
      <c r="C21" s="178"/>
      <c r="D21" s="178"/>
      <c r="E21" s="179"/>
      <c r="F21" s="135">
        <f>'2. Income &amp; Expenditure Budget'!G27</f>
        <v>0</v>
      </c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</row>
    <row r="22" spans="1:18" ht="15.75" thickBot="1" x14ac:dyDescent="0.3">
      <c r="A22" s="323">
        <v>3275</v>
      </c>
      <c r="B22" s="324" t="s">
        <v>214</v>
      </c>
      <c r="C22" s="325"/>
      <c r="D22" s="325"/>
      <c r="E22" s="326"/>
      <c r="F22" s="135">
        <f>'2. Income &amp; Expenditure Budget'!G28</f>
        <v>0</v>
      </c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</row>
    <row r="23" spans="1:18" ht="15.75" thickBot="1" x14ac:dyDescent="0.3">
      <c r="A23" s="89">
        <v>3290</v>
      </c>
      <c r="B23" s="83" t="s">
        <v>3</v>
      </c>
      <c r="C23" s="72"/>
      <c r="D23" s="73"/>
      <c r="E23" s="103"/>
      <c r="F23" s="135">
        <f>'2. Income &amp; Expenditure Budget'!G29</f>
        <v>0</v>
      </c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</row>
    <row r="24" spans="1:18" ht="15.75" thickBot="1" x14ac:dyDescent="0.3">
      <c r="A24" s="217">
        <v>3294</v>
      </c>
      <c r="B24" s="218" t="s">
        <v>103</v>
      </c>
      <c r="C24" s="186"/>
      <c r="D24" s="187"/>
      <c r="E24" s="187"/>
      <c r="F24" s="135">
        <f>'2. Income &amp; Expenditure Budget'!G30</f>
        <v>0</v>
      </c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</row>
    <row r="25" spans="1:18" ht="15.75" thickBot="1" x14ac:dyDescent="0.3">
      <c r="A25" s="100" t="s">
        <v>53</v>
      </c>
      <c r="B25" s="99"/>
      <c r="C25" s="96"/>
      <c r="D25" s="96"/>
      <c r="E25" s="97"/>
      <c r="F25" s="367">
        <f>SUM(F7:F24)</f>
        <v>52397.5</v>
      </c>
      <c r="G25" s="306">
        <f t="shared" ref="G25:R25" si="0">SUM(G8:G24)</f>
        <v>0</v>
      </c>
      <c r="H25" s="306">
        <f t="shared" si="0"/>
        <v>0</v>
      </c>
      <c r="I25" s="306">
        <f t="shared" si="0"/>
        <v>0</v>
      </c>
      <c r="J25" s="306">
        <f t="shared" si="0"/>
        <v>0</v>
      </c>
      <c r="K25" s="306">
        <f t="shared" si="0"/>
        <v>0</v>
      </c>
      <c r="L25" s="306">
        <f t="shared" si="0"/>
        <v>0</v>
      </c>
      <c r="M25" s="306">
        <f t="shared" si="0"/>
        <v>0</v>
      </c>
      <c r="N25" s="306">
        <f t="shared" si="0"/>
        <v>0</v>
      </c>
      <c r="O25" s="306">
        <f t="shared" si="0"/>
        <v>0</v>
      </c>
      <c r="P25" s="306">
        <f t="shared" si="0"/>
        <v>0</v>
      </c>
      <c r="Q25" s="306">
        <f t="shared" si="0"/>
        <v>0</v>
      </c>
      <c r="R25" s="306">
        <f t="shared" si="0"/>
        <v>0</v>
      </c>
    </row>
    <row r="26" spans="1:18" ht="15.75" thickBot="1" x14ac:dyDescent="0.3">
      <c r="A26" s="328"/>
      <c r="B26" s="328"/>
      <c r="C26" s="328"/>
      <c r="D26" s="328"/>
      <c r="E26" s="329"/>
      <c r="F26" s="33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</row>
    <row r="27" spans="1:18" ht="15.75" thickBot="1" x14ac:dyDescent="0.3">
      <c r="A27" s="377">
        <v>3295</v>
      </c>
      <c r="B27" s="378" t="s">
        <v>194</v>
      </c>
      <c r="C27" s="331"/>
      <c r="D27" s="331"/>
      <c r="E27" s="332"/>
      <c r="F27" s="333">
        <f>'2. Income &amp; Expenditure Budget'!G34</f>
        <v>0</v>
      </c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</row>
    <row r="28" spans="1:18" ht="15.75" thickBot="1" x14ac:dyDescent="0.3">
      <c r="A28" s="379">
        <v>3296</v>
      </c>
      <c r="B28" s="313" t="s">
        <v>195</v>
      </c>
      <c r="C28" s="307"/>
      <c r="D28" s="307"/>
      <c r="E28" s="308"/>
      <c r="F28" s="333">
        <f>'2. Income &amp; Expenditure Budget'!G35</f>
        <v>0</v>
      </c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</row>
    <row r="29" spans="1:18" ht="15.75" thickBot="1" x14ac:dyDescent="0.3">
      <c r="A29" s="379">
        <v>3297</v>
      </c>
      <c r="B29" s="313" t="s">
        <v>196</v>
      </c>
      <c r="C29" s="307"/>
      <c r="D29" s="307"/>
      <c r="E29" s="308"/>
      <c r="F29" s="333">
        <f>'2. Income &amp; Expenditure Budget'!G36</f>
        <v>0</v>
      </c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</row>
    <row r="30" spans="1:18" ht="15.75" thickBot="1" x14ac:dyDescent="0.3">
      <c r="A30" s="379">
        <v>3298</v>
      </c>
      <c r="B30" s="313" t="s">
        <v>197</v>
      </c>
      <c r="C30" s="307"/>
      <c r="D30" s="307"/>
      <c r="E30" s="308"/>
      <c r="F30" s="333">
        <f>'2. Income &amp; Expenditure Budget'!G37</f>
        <v>0</v>
      </c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</row>
    <row r="31" spans="1:18" ht="15.75" thickBot="1" x14ac:dyDescent="0.3">
      <c r="A31" s="379">
        <v>3299</v>
      </c>
      <c r="B31" s="313" t="s">
        <v>198</v>
      </c>
      <c r="C31" s="307"/>
      <c r="D31" s="307"/>
      <c r="E31" s="308"/>
      <c r="F31" s="333">
        <f>'2. Income &amp; Expenditure Budget'!G38</f>
        <v>0</v>
      </c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</row>
    <row r="32" spans="1:18" ht="15.75" thickBot="1" x14ac:dyDescent="0.3">
      <c r="A32" s="334" t="s">
        <v>199</v>
      </c>
      <c r="B32" s="335"/>
      <c r="C32" s="335"/>
      <c r="D32" s="335"/>
      <c r="E32" s="336"/>
      <c r="F32" s="352">
        <f>SUM(F27:F31)</f>
        <v>0</v>
      </c>
      <c r="G32" s="306">
        <f>SUM(G26:G31)</f>
        <v>0</v>
      </c>
      <c r="H32" s="306">
        <f t="shared" ref="H32:R32" si="1">SUM(H26:H31)</f>
        <v>0</v>
      </c>
      <c r="I32" s="306">
        <f t="shared" si="1"/>
        <v>0</v>
      </c>
      <c r="J32" s="306">
        <f t="shared" si="1"/>
        <v>0</v>
      </c>
      <c r="K32" s="306">
        <f t="shared" si="1"/>
        <v>0</v>
      </c>
      <c r="L32" s="306">
        <f t="shared" si="1"/>
        <v>0</v>
      </c>
      <c r="M32" s="306">
        <f t="shared" si="1"/>
        <v>0</v>
      </c>
      <c r="N32" s="306">
        <f t="shared" si="1"/>
        <v>0</v>
      </c>
      <c r="O32" s="306">
        <f t="shared" si="1"/>
        <v>0</v>
      </c>
      <c r="P32" s="306">
        <f t="shared" si="1"/>
        <v>0</v>
      </c>
      <c r="Q32" s="306">
        <f t="shared" si="1"/>
        <v>0</v>
      </c>
      <c r="R32" s="306">
        <f t="shared" si="1"/>
        <v>0</v>
      </c>
    </row>
    <row r="33" spans="1:18" ht="15.75" thickBot="1" x14ac:dyDescent="0.3">
      <c r="A33" s="90"/>
      <c r="B33" s="60" t="s">
        <v>43</v>
      </c>
      <c r="C33" s="40"/>
      <c r="D33" s="10"/>
      <c r="E33" s="10"/>
      <c r="F33" s="333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</row>
    <row r="34" spans="1:18" ht="15.75" thickBot="1" x14ac:dyDescent="0.3">
      <c r="A34" s="100" t="s">
        <v>59</v>
      </c>
      <c r="B34" s="99"/>
      <c r="C34" s="96"/>
      <c r="D34" s="96"/>
      <c r="E34" s="97"/>
      <c r="F34" s="352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</row>
    <row r="35" spans="1:18" ht="15.75" thickBot="1" x14ac:dyDescent="0.3">
      <c r="A35" s="92">
        <v>3310</v>
      </c>
      <c r="B35" s="84" t="s">
        <v>83</v>
      </c>
      <c r="C35" s="74"/>
      <c r="D35" s="68"/>
      <c r="E35" s="101"/>
      <c r="F35" s="333">
        <f>'2. Income &amp; Expenditure Budget'!G42</f>
        <v>0</v>
      </c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</row>
    <row r="36" spans="1:18" ht="15.75" thickBot="1" x14ac:dyDescent="0.3">
      <c r="A36" s="87">
        <v>3330</v>
      </c>
      <c r="B36" s="80" t="s">
        <v>102</v>
      </c>
      <c r="C36" s="71"/>
      <c r="D36" s="69"/>
      <c r="E36" s="102"/>
      <c r="F36" s="333">
        <f>'2. Income &amp; Expenditure Budget'!G43</f>
        <v>0</v>
      </c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</row>
    <row r="37" spans="1:18" ht="15.75" thickBot="1" x14ac:dyDescent="0.3">
      <c r="A37" s="88">
        <v>3335</v>
      </c>
      <c r="B37" s="81" t="s">
        <v>237</v>
      </c>
      <c r="C37" s="71"/>
      <c r="D37" s="69"/>
      <c r="E37" s="102"/>
      <c r="F37" s="333">
        <f>'2. Income &amp; Expenditure Budget'!G44</f>
        <v>0</v>
      </c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</row>
    <row r="38" spans="1:18" ht="15.75" thickBot="1" x14ac:dyDescent="0.3">
      <c r="A38" s="88">
        <v>3350</v>
      </c>
      <c r="B38" s="82" t="s">
        <v>90</v>
      </c>
      <c r="C38" s="71"/>
      <c r="D38" s="69"/>
      <c r="E38" s="102"/>
      <c r="F38" s="333">
        <f>'2. Income &amp; Expenditure Budget'!G45</f>
        <v>0</v>
      </c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</row>
    <row r="39" spans="1:18" ht="15.75" thickBot="1" x14ac:dyDescent="0.3">
      <c r="A39" s="88">
        <v>3360</v>
      </c>
      <c r="B39" s="82" t="s">
        <v>91</v>
      </c>
      <c r="C39" s="71"/>
      <c r="D39" s="69"/>
      <c r="E39" s="102"/>
      <c r="F39" s="333">
        <f>'2. Income &amp; Expenditure Budget'!G46</f>
        <v>0</v>
      </c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</row>
    <row r="40" spans="1:18" ht="15.75" thickBot="1" x14ac:dyDescent="0.3">
      <c r="A40" s="88">
        <v>3370</v>
      </c>
      <c r="B40" s="82" t="s">
        <v>223</v>
      </c>
      <c r="C40" s="71"/>
      <c r="D40" s="69"/>
      <c r="E40" s="102"/>
      <c r="F40" s="333">
        <f>'2. Income &amp; Expenditure Budget'!G47</f>
        <v>0</v>
      </c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</row>
    <row r="41" spans="1:18" ht="15.75" thickBot="1" x14ac:dyDescent="0.3">
      <c r="A41" s="88">
        <v>3375</v>
      </c>
      <c r="B41" s="81" t="s">
        <v>44</v>
      </c>
      <c r="C41" s="71"/>
      <c r="D41" s="69"/>
      <c r="E41" s="102"/>
      <c r="F41" s="333">
        <f>'2. Income &amp; Expenditure Budget'!G48</f>
        <v>0</v>
      </c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</row>
    <row r="42" spans="1:18" ht="15.75" thickBot="1" x14ac:dyDescent="0.3">
      <c r="A42" s="88">
        <v>3390</v>
      </c>
      <c r="B42" s="82" t="s">
        <v>45</v>
      </c>
      <c r="C42" s="71"/>
      <c r="D42" s="69"/>
      <c r="E42" s="102"/>
      <c r="F42" s="333">
        <f>'2. Income &amp; Expenditure Budget'!G49</f>
        <v>0</v>
      </c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</row>
    <row r="43" spans="1:18" ht="15.75" thickBot="1" x14ac:dyDescent="0.3">
      <c r="A43" s="87">
        <v>3410</v>
      </c>
      <c r="B43" s="80" t="s">
        <v>74</v>
      </c>
      <c r="C43" s="71"/>
      <c r="D43" s="69"/>
      <c r="E43" s="102"/>
      <c r="F43" s="333">
        <f>'2. Income &amp; Expenditure Budget'!G50</f>
        <v>0</v>
      </c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</row>
    <row r="44" spans="1:18" ht="15.75" thickBot="1" x14ac:dyDescent="0.3">
      <c r="A44" s="87">
        <v>3420</v>
      </c>
      <c r="B44" s="80" t="s">
        <v>4</v>
      </c>
      <c r="C44" s="71"/>
      <c r="D44" s="69"/>
      <c r="E44" s="102"/>
      <c r="F44" s="333">
        <f>'2. Income &amp; Expenditure Budget'!G51</f>
        <v>0</v>
      </c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</row>
    <row r="45" spans="1:18" ht="15.75" thickBot="1" x14ac:dyDescent="0.3">
      <c r="A45" s="87">
        <v>3430</v>
      </c>
      <c r="B45" s="80" t="s">
        <v>5</v>
      </c>
      <c r="C45" s="71"/>
      <c r="D45" s="69"/>
      <c r="E45" s="102"/>
      <c r="F45" s="333">
        <f>'2. Income &amp; Expenditure Budget'!G52</f>
        <v>0</v>
      </c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</row>
    <row r="46" spans="1:18" ht="15.75" thickBot="1" x14ac:dyDescent="0.3">
      <c r="A46" s="87">
        <v>3440</v>
      </c>
      <c r="B46" s="80" t="s">
        <v>238</v>
      </c>
      <c r="C46" s="71"/>
      <c r="D46" s="69"/>
      <c r="E46" s="102"/>
      <c r="F46" s="333">
        <f>'2. Income &amp; Expenditure Budget'!G53</f>
        <v>0</v>
      </c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</row>
    <row r="47" spans="1:18" ht="15.75" thickBot="1" x14ac:dyDescent="0.3">
      <c r="A47" s="87">
        <v>3450</v>
      </c>
      <c r="B47" s="80" t="s">
        <v>224</v>
      </c>
      <c r="C47" s="71"/>
      <c r="D47" s="69"/>
      <c r="E47" s="102"/>
      <c r="F47" s="333">
        <f>'2. Income &amp; Expenditure Budget'!G54</f>
        <v>0</v>
      </c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</row>
    <row r="48" spans="1:18" ht="15.75" thickBot="1" x14ac:dyDescent="0.3">
      <c r="A48" s="87">
        <v>3490</v>
      </c>
      <c r="B48" s="80" t="s">
        <v>225</v>
      </c>
      <c r="C48" s="71"/>
      <c r="D48" s="69"/>
      <c r="E48" s="102"/>
      <c r="F48" s="333">
        <f>'2. Income &amp; Expenditure Budget'!G55</f>
        <v>0</v>
      </c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</row>
    <row r="49" spans="1:18" ht="15.75" thickBot="1" x14ac:dyDescent="0.3">
      <c r="A49" s="88">
        <v>3495</v>
      </c>
      <c r="B49" s="81" t="s">
        <v>46</v>
      </c>
      <c r="C49" s="71"/>
      <c r="D49" s="71"/>
      <c r="E49" s="104"/>
      <c r="F49" s="333">
        <f>'2. Income &amp; Expenditure Budget'!G56</f>
        <v>0</v>
      </c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</row>
    <row r="50" spans="1:18" ht="15.75" thickBot="1" x14ac:dyDescent="0.3">
      <c r="A50" s="88">
        <v>3500</v>
      </c>
      <c r="B50" s="82" t="s">
        <v>239</v>
      </c>
      <c r="C50" s="71"/>
      <c r="D50" s="71"/>
      <c r="E50" s="104"/>
      <c r="F50" s="333">
        <f>'2. Income &amp; Expenditure Budget'!G57</f>
        <v>0</v>
      </c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</row>
    <row r="51" spans="1:18" ht="15.75" thickBot="1" x14ac:dyDescent="0.3">
      <c r="A51" s="88">
        <v>3510</v>
      </c>
      <c r="B51" s="82" t="s">
        <v>6</v>
      </c>
      <c r="C51" s="71"/>
      <c r="D51" s="69"/>
      <c r="E51" s="102"/>
      <c r="F51" s="333">
        <f>'2. Income &amp; Expenditure Budget'!G58</f>
        <v>0</v>
      </c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</row>
    <row r="52" spans="1:18" ht="15.75" thickBot="1" x14ac:dyDescent="0.3">
      <c r="A52" s="88">
        <v>3520</v>
      </c>
      <c r="B52" s="82" t="s">
        <v>240</v>
      </c>
      <c r="C52" s="71"/>
      <c r="D52" s="69"/>
      <c r="E52" s="102"/>
      <c r="F52" s="333">
        <f>'2. Income &amp; Expenditure Budget'!G59</f>
        <v>0</v>
      </c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</row>
    <row r="53" spans="1:18" ht="15.75" thickBot="1" x14ac:dyDescent="0.3">
      <c r="A53" s="88">
        <v>3530</v>
      </c>
      <c r="B53" s="82" t="s">
        <v>241</v>
      </c>
      <c r="C53" s="71"/>
      <c r="D53" s="69"/>
      <c r="E53" s="102"/>
      <c r="F53" s="333">
        <f>'2. Income &amp; Expenditure Budget'!G60</f>
        <v>0</v>
      </c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</row>
    <row r="54" spans="1:18" ht="15.75" thickBot="1" x14ac:dyDescent="0.3">
      <c r="A54" s="88">
        <v>3535</v>
      </c>
      <c r="B54" s="81" t="s">
        <v>242</v>
      </c>
      <c r="C54" s="71"/>
      <c r="D54" s="69"/>
      <c r="E54" s="102"/>
      <c r="F54" s="333">
        <f>'2. Income &amp; Expenditure Budget'!G61</f>
        <v>0</v>
      </c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</row>
    <row r="55" spans="1:18" ht="15.75" thickBot="1" x14ac:dyDescent="0.3">
      <c r="A55" s="87">
        <v>3550</v>
      </c>
      <c r="B55" s="80" t="s">
        <v>47</v>
      </c>
      <c r="C55" s="71"/>
      <c r="D55" s="69"/>
      <c r="E55" s="102"/>
      <c r="F55" s="333">
        <f>'2. Income &amp; Expenditure Budget'!G62</f>
        <v>0</v>
      </c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</row>
    <row r="56" spans="1:18" ht="15.75" thickBot="1" x14ac:dyDescent="0.3">
      <c r="A56" s="89">
        <v>3570</v>
      </c>
      <c r="B56" s="83" t="s">
        <v>92</v>
      </c>
      <c r="C56" s="72"/>
      <c r="D56" s="73"/>
      <c r="E56" s="103"/>
      <c r="F56" s="333">
        <f>'2. Income &amp; Expenditure Budget'!G63</f>
        <v>0</v>
      </c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</row>
    <row r="57" spans="1:18" ht="15.75" thickBot="1" x14ac:dyDescent="0.3">
      <c r="A57" s="302">
        <v>3574</v>
      </c>
      <c r="B57" s="303" t="s">
        <v>200</v>
      </c>
      <c r="C57" s="304"/>
      <c r="D57" s="305"/>
      <c r="E57" s="305"/>
      <c r="F57" s="333">
        <f>'2. Income &amp; Expenditure Budget'!G64</f>
        <v>0</v>
      </c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</row>
    <row r="58" spans="1:18" ht="15.75" thickBot="1" x14ac:dyDescent="0.3">
      <c r="A58" s="302">
        <v>3575</v>
      </c>
      <c r="B58" s="303" t="s">
        <v>201</v>
      </c>
      <c r="C58" s="304"/>
      <c r="D58" s="305"/>
      <c r="E58" s="305"/>
      <c r="F58" s="333">
        <f>'2. Income &amp; Expenditure Budget'!G65</f>
        <v>0</v>
      </c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</row>
    <row r="59" spans="1:18" ht="15.75" thickBot="1" x14ac:dyDescent="0.3">
      <c r="A59" s="100" t="s">
        <v>60</v>
      </c>
      <c r="B59" s="99"/>
      <c r="C59" s="96"/>
      <c r="D59" s="96"/>
      <c r="E59" s="97"/>
      <c r="F59" s="352">
        <f>SUM(F35:F58)</f>
        <v>0</v>
      </c>
      <c r="G59" s="310">
        <f>SUM(G35:G58)</f>
        <v>0</v>
      </c>
      <c r="H59" s="310">
        <f t="shared" ref="H59:R59" si="2">SUM(H35:H58)</f>
        <v>0</v>
      </c>
      <c r="I59" s="310">
        <f t="shared" si="2"/>
        <v>0</v>
      </c>
      <c r="J59" s="310">
        <f t="shared" si="2"/>
        <v>0</v>
      </c>
      <c r="K59" s="310">
        <f t="shared" si="2"/>
        <v>0</v>
      </c>
      <c r="L59" s="310">
        <f t="shared" si="2"/>
        <v>0</v>
      </c>
      <c r="M59" s="310">
        <f t="shared" si="2"/>
        <v>0</v>
      </c>
      <c r="N59" s="310">
        <f t="shared" si="2"/>
        <v>0</v>
      </c>
      <c r="O59" s="310">
        <f t="shared" si="2"/>
        <v>0</v>
      </c>
      <c r="P59" s="310">
        <f t="shared" si="2"/>
        <v>0</v>
      </c>
      <c r="Q59" s="310">
        <f t="shared" si="2"/>
        <v>0</v>
      </c>
      <c r="R59" s="310">
        <f t="shared" si="2"/>
        <v>0</v>
      </c>
    </row>
    <row r="60" spans="1:18" ht="15.75" thickBot="1" x14ac:dyDescent="0.3">
      <c r="A60" s="90"/>
      <c r="B60" s="60" t="s">
        <v>43</v>
      </c>
      <c r="C60" s="40"/>
      <c r="D60" s="10"/>
      <c r="E60" s="10"/>
      <c r="F60" s="333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  <row r="61" spans="1:18" ht="15.75" thickBot="1" x14ac:dyDescent="0.3">
      <c r="A61" s="100" t="s">
        <v>7</v>
      </c>
      <c r="B61" s="99"/>
      <c r="C61" s="96"/>
      <c r="D61" s="96"/>
      <c r="E61" s="97"/>
      <c r="F61" s="352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</row>
    <row r="62" spans="1:18" ht="15.75" thickBot="1" x14ac:dyDescent="0.3">
      <c r="A62" s="87">
        <v>3650</v>
      </c>
      <c r="B62" s="80" t="s">
        <v>8</v>
      </c>
      <c r="C62" s="71"/>
      <c r="D62" s="69"/>
      <c r="E62" s="102"/>
      <c r="F62" s="333">
        <f>'2. Income &amp; Expenditure Budget'!G69</f>
        <v>0</v>
      </c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</row>
    <row r="63" spans="1:18" ht="15.75" thickBot="1" x14ac:dyDescent="0.3">
      <c r="A63" s="87">
        <v>3700</v>
      </c>
      <c r="B63" s="80" t="s">
        <v>226</v>
      </c>
      <c r="C63" s="71"/>
      <c r="D63" s="69"/>
      <c r="E63" s="102"/>
      <c r="F63" s="333">
        <f>'2. Income &amp; Expenditure Budget'!G70</f>
        <v>0</v>
      </c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</row>
    <row r="64" spans="1:18" ht="15.75" thickBot="1" x14ac:dyDescent="0.3">
      <c r="A64" s="87">
        <v>3770</v>
      </c>
      <c r="B64" s="80" t="s">
        <v>243</v>
      </c>
      <c r="C64" s="71"/>
      <c r="D64" s="69"/>
      <c r="E64" s="102"/>
      <c r="F64" s="333">
        <f>'2. Income &amp; Expenditure Budget'!G71</f>
        <v>0</v>
      </c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</row>
    <row r="65" spans="1:18" ht="15.75" thickBot="1" x14ac:dyDescent="0.3">
      <c r="A65" s="87">
        <v>3800</v>
      </c>
      <c r="B65" s="80" t="s">
        <v>9</v>
      </c>
      <c r="C65" s="71"/>
      <c r="D65" s="69"/>
      <c r="E65" s="102"/>
      <c r="F65" s="333">
        <f>'2. Income &amp; Expenditure Budget'!G72</f>
        <v>0</v>
      </c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</row>
    <row r="66" spans="1:18" ht="15.75" thickBot="1" x14ac:dyDescent="0.3">
      <c r="A66" s="89">
        <v>3850</v>
      </c>
      <c r="B66" s="83" t="s">
        <v>7</v>
      </c>
      <c r="C66" s="72"/>
      <c r="D66" s="73"/>
      <c r="E66" s="103"/>
      <c r="F66" s="333">
        <f>'2. Income &amp; Expenditure Budget'!G73</f>
        <v>0</v>
      </c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</row>
    <row r="67" spans="1:18" ht="15.75" thickBot="1" x14ac:dyDescent="0.3">
      <c r="A67" s="302">
        <v>3851</v>
      </c>
      <c r="B67" s="303" t="s">
        <v>202</v>
      </c>
      <c r="C67" s="304"/>
      <c r="D67" s="305"/>
      <c r="E67" s="305"/>
      <c r="F67" s="333">
        <f>'2. Income &amp; Expenditure Budget'!G74</f>
        <v>0</v>
      </c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</row>
    <row r="68" spans="1:18" ht="15.75" thickBot="1" x14ac:dyDescent="0.3">
      <c r="A68" s="302">
        <v>3852</v>
      </c>
      <c r="B68" s="303" t="s">
        <v>203</v>
      </c>
      <c r="C68" s="304"/>
      <c r="D68" s="305"/>
      <c r="E68" s="305"/>
      <c r="F68" s="333">
        <f>'2. Income &amp; Expenditure Budget'!G75</f>
        <v>0</v>
      </c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</row>
    <row r="69" spans="1:18" ht="15.75" thickBot="1" x14ac:dyDescent="0.3">
      <c r="A69" s="302">
        <v>3853</v>
      </c>
      <c r="B69" s="303" t="s">
        <v>204</v>
      </c>
      <c r="C69" s="304"/>
      <c r="D69" s="305"/>
      <c r="E69" s="305"/>
      <c r="F69" s="333">
        <f>'2. Income &amp; Expenditure Budget'!G76</f>
        <v>0</v>
      </c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</row>
    <row r="70" spans="1:18" ht="15.75" thickBot="1" x14ac:dyDescent="0.3">
      <c r="A70" s="100" t="s">
        <v>61</v>
      </c>
      <c r="B70" s="99"/>
      <c r="C70" s="96"/>
      <c r="D70" s="96"/>
      <c r="E70" s="97"/>
      <c r="F70" s="352">
        <f>SUM(F61:F69)</f>
        <v>0</v>
      </c>
      <c r="G70" s="310">
        <f t="shared" ref="G70:R70" si="3">SUM(G62:G69)</f>
        <v>0</v>
      </c>
      <c r="H70" s="310">
        <f t="shared" si="3"/>
        <v>0</v>
      </c>
      <c r="I70" s="310">
        <f t="shared" si="3"/>
        <v>0</v>
      </c>
      <c r="J70" s="310">
        <f t="shared" si="3"/>
        <v>0</v>
      </c>
      <c r="K70" s="310">
        <f t="shared" si="3"/>
        <v>0</v>
      </c>
      <c r="L70" s="310">
        <f t="shared" si="3"/>
        <v>0</v>
      </c>
      <c r="M70" s="310">
        <f t="shared" si="3"/>
        <v>0</v>
      </c>
      <c r="N70" s="310">
        <f t="shared" si="3"/>
        <v>0</v>
      </c>
      <c r="O70" s="310">
        <f t="shared" si="3"/>
        <v>0</v>
      </c>
      <c r="P70" s="310">
        <f t="shared" si="3"/>
        <v>0</v>
      </c>
      <c r="Q70" s="310">
        <f t="shared" si="3"/>
        <v>0</v>
      </c>
      <c r="R70" s="310">
        <f t="shared" si="3"/>
        <v>0</v>
      </c>
    </row>
    <row r="71" spans="1:18" ht="15.75" thickBot="1" x14ac:dyDescent="0.3">
      <c r="A71" s="90"/>
      <c r="B71" s="60" t="s">
        <v>43</v>
      </c>
      <c r="C71" s="40"/>
      <c r="D71" s="10"/>
      <c r="E71" s="10"/>
      <c r="F71" s="333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</row>
    <row r="72" spans="1:18" ht="15.75" thickBot="1" x14ac:dyDescent="0.3">
      <c r="A72" s="356"/>
      <c r="B72" s="357" t="s">
        <v>10</v>
      </c>
      <c r="C72" s="358"/>
      <c r="D72" s="358"/>
      <c r="E72" s="359"/>
      <c r="F72" s="352">
        <f>F25+F32+F59+F70</f>
        <v>52397.5</v>
      </c>
      <c r="G72" s="116">
        <f t="shared" ref="G72:R72" si="4">G70+G59+G32+G25</f>
        <v>0</v>
      </c>
      <c r="H72" s="116">
        <f t="shared" si="4"/>
        <v>0</v>
      </c>
      <c r="I72" s="116">
        <f t="shared" si="4"/>
        <v>0</v>
      </c>
      <c r="J72" s="116">
        <f t="shared" si="4"/>
        <v>0</v>
      </c>
      <c r="K72" s="116">
        <f t="shared" si="4"/>
        <v>0</v>
      </c>
      <c r="L72" s="116">
        <f t="shared" si="4"/>
        <v>0</v>
      </c>
      <c r="M72" s="116">
        <f t="shared" si="4"/>
        <v>0</v>
      </c>
      <c r="N72" s="116">
        <f t="shared" si="4"/>
        <v>0</v>
      </c>
      <c r="O72" s="116">
        <f t="shared" si="4"/>
        <v>0</v>
      </c>
      <c r="P72" s="116">
        <f t="shared" si="4"/>
        <v>0</v>
      </c>
      <c r="Q72" s="116">
        <f t="shared" si="4"/>
        <v>0</v>
      </c>
      <c r="R72" s="116">
        <f t="shared" si="4"/>
        <v>0</v>
      </c>
    </row>
    <row r="73" spans="1:18" ht="15.75" thickBot="1" x14ac:dyDescent="0.3">
      <c r="A73" s="307"/>
      <c r="B73" s="307"/>
      <c r="C73" s="307"/>
      <c r="D73" s="307"/>
      <c r="E73" s="308"/>
      <c r="F73" s="333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</row>
    <row r="74" spans="1:18" ht="15.75" thickBot="1" x14ac:dyDescent="0.3">
      <c r="A74" s="364"/>
      <c r="B74" s="365" t="s">
        <v>43</v>
      </c>
      <c r="C74" s="366"/>
      <c r="D74" s="308"/>
      <c r="E74" s="308"/>
      <c r="F74" s="333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</row>
    <row r="75" spans="1:18" ht="19.5" thickBot="1" x14ac:dyDescent="0.35">
      <c r="A75" s="360"/>
      <c r="B75" s="361" t="s">
        <v>11</v>
      </c>
      <c r="C75" s="362"/>
      <c r="D75" s="363"/>
      <c r="E75" s="363"/>
      <c r="F75" s="333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</row>
    <row r="76" spans="1:18" ht="15.75" thickBot="1" x14ac:dyDescent="0.3">
      <c r="A76" s="347"/>
      <c r="B76" s="304"/>
      <c r="C76" s="305"/>
      <c r="D76" s="305"/>
      <c r="E76" s="305"/>
      <c r="F76" s="333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</row>
    <row r="77" spans="1:18" ht="15.75" thickBot="1" x14ac:dyDescent="0.3">
      <c r="A77" s="317" t="s">
        <v>62</v>
      </c>
      <c r="B77" s="317"/>
      <c r="C77" s="317"/>
      <c r="D77" s="317"/>
      <c r="E77" s="317"/>
      <c r="F77" s="351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</row>
    <row r="78" spans="1:18" ht="15.75" thickBot="1" x14ac:dyDescent="0.3">
      <c r="A78" s="350">
        <v>4110</v>
      </c>
      <c r="B78" s="304" t="s">
        <v>244</v>
      </c>
      <c r="C78" s="304"/>
      <c r="D78" s="305"/>
      <c r="E78" s="305"/>
      <c r="F78" s="333">
        <f>'2. Income &amp; Expenditure Budget'!G84</f>
        <v>0</v>
      </c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</row>
    <row r="79" spans="1:18" ht="15.75" thickBot="1" x14ac:dyDescent="0.3">
      <c r="A79" s="122">
        <v>4111</v>
      </c>
      <c r="B79" s="123" t="s">
        <v>245</v>
      </c>
      <c r="C79" s="74"/>
      <c r="D79" s="68"/>
      <c r="E79" s="101"/>
      <c r="F79" s="333">
        <f>'2. Income &amp; Expenditure Budget'!G85</f>
        <v>0</v>
      </c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</row>
    <row r="80" spans="1:18" ht="15.75" thickBot="1" x14ac:dyDescent="0.3">
      <c r="A80" s="87">
        <v>4150</v>
      </c>
      <c r="B80" s="80" t="s">
        <v>246</v>
      </c>
      <c r="C80" s="71"/>
      <c r="D80" s="69"/>
      <c r="E80" s="102"/>
      <c r="F80" s="333">
        <f>'2. Income &amp; Expenditure Budget'!G86</f>
        <v>5130</v>
      </c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</row>
    <row r="81" spans="1:18" ht="15.75" thickBot="1" x14ac:dyDescent="0.3">
      <c r="A81" s="88">
        <v>4155</v>
      </c>
      <c r="B81" s="81" t="s">
        <v>75</v>
      </c>
      <c r="C81" s="71"/>
      <c r="D81" s="69"/>
      <c r="E81" s="102"/>
      <c r="F81" s="333">
        <f>'2. Income &amp; Expenditure Budget'!G87</f>
        <v>0</v>
      </c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</row>
    <row r="82" spans="1:18" ht="15.75" thickBot="1" x14ac:dyDescent="0.3">
      <c r="A82" s="88">
        <v>4170</v>
      </c>
      <c r="B82" s="82" t="s">
        <v>93</v>
      </c>
      <c r="C82" s="71"/>
      <c r="D82" s="69"/>
      <c r="E82" s="102"/>
      <c r="F82" s="333">
        <f>'2. Income &amp; Expenditure Budget'!G88</f>
        <v>0</v>
      </c>
      <c r="G82" s="300"/>
      <c r="H82" s="300"/>
      <c r="I82" s="300"/>
      <c r="J82" s="300"/>
      <c r="K82" s="300"/>
      <c r="L82" s="300"/>
      <c r="M82" s="300"/>
      <c r="N82" s="300"/>
      <c r="O82" s="300"/>
      <c r="P82" s="300"/>
      <c r="Q82" s="300"/>
      <c r="R82" s="300"/>
    </row>
    <row r="83" spans="1:18" ht="15.75" thickBot="1" x14ac:dyDescent="0.3">
      <c r="A83" s="88">
        <v>4190</v>
      </c>
      <c r="B83" s="82" t="s">
        <v>215</v>
      </c>
      <c r="C83" s="71"/>
      <c r="D83" s="69"/>
      <c r="E83" s="102"/>
      <c r="F83" s="333">
        <f>'2. Income &amp; Expenditure Budget'!G89</f>
        <v>0</v>
      </c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</row>
    <row r="84" spans="1:18" ht="15.75" thickBot="1" x14ac:dyDescent="0.3">
      <c r="A84" s="93">
        <v>4194</v>
      </c>
      <c r="B84" s="374" t="s">
        <v>104</v>
      </c>
      <c r="C84" s="71"/>
      <c r="D84" s="69"/>
      <c r="E84" s="102"/>
      <c r="F84" s="333">
        <f>'2. Income &amp; Expenditure Budget'!G90</f>
        <v>0</v>
      </c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</row>
    <row r="85" spans="1:18" ht="15.75" thickBot="1" x14ac:dyDescent="0.3">
      <c r="A85" s="93">
        <v>4196</v>
      </c>
      <c r="B85" s="85" t="s">
        <v>247</v>
      </c>
      <c r="C85" s="72"/>
      <c r="D85" s="73"/>
      <c r="E85" s="103"/>
      <c r="F85" s="333">
        <f>'2. Income &amp; Expenditure Budget'!G91</f>
        <v>0</v>
      </c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</row>
    <row r="86" spans="1:18" ht="15.75" thickBot="1" x14ac:dyDescent="0.3">
      <c r="A86" s="129" t="s">
        <v>72</v>
      </c>
      <c r="B86" s="130"/>
      <c r="C86" s="130"/>
      <c r="D86" s="130"/>
      <c r="E86" s="130"/>
      <c r="F86" s="353">
        <f>SUM(F78:F85)</f>
        <v>5130</v>
      </c>
      <c r="G86" s="376">
        <f>SUM(G78:G85)</f>
        <v>0</v>
      </c>
      <c r="H86" s="311">
        <f t="shared" ref="H86:R86" si="5">SUM(H78:H85)</f>
        <v>0</v>
      </c>
      <c r="I86" s="311">
        <f t="shared" si="5"/>
        <v>0</v>
      </c>
      <c r="J86" s="311">
        <f t="shared" si="5"/>
        <v>0</v>
      </c>
      <c r="K86" s="311">
        <f t="shared" si="5"/>
        <v>0</v>
      </c>
      <c r="L86" s="311">
        <f t="shared" si="5"/>
        <v>0</v>
      </c>
      <c r="M86" s="311">
        <f t="shared" si="5"/>
        <v>0</v>
      </c>
      <c r="N86" s="311">
        <f t="shared" si="5"/>
        <v>0</v>
      </c>
      <c r="O86" s="311">
        <f t="shared" si="5"/>
        <v>0</v>
      </c>
      <c r="P86" s="311">
        <f t="shared" si="5"/>
        <v>0</v>
      </c>
      <c r="Q86" s="311">
        <f t="shared" si="5"/>
        <v>0</v>
      </c>
      <c r="R86" s="311">
        <f t="shared" si="5"/>
        <v>0</v>
      </c>
    </row>
    <row r="87" spans="1:18" ht="15.75" thickBot="1" x14ac:dyDescent="0.3">
      <c r="A87" s="90"/>
      <c r="B87" s="60" t="s">
        <v>43</v>
      </c>
      <c r="C87" s="40"/>
      <c r="D87" s="10"/>
      <c r="E87" s="10"/>
      <c r="F87" s="333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</row>
    <row r="88" spans="1:18" ht="15.75" thickBot="1" x14ac:dyDescent="0.3">
      <c r="A88" s="129" t="s">
        <v>63</v>
      </c>
      <c r="B88" s="130"/>
      <c r="C88" s="130"/>
      <c r="D88" s="130"/>
      <c r="E88" s="130"/>
      <c r="F88" s="353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</row>
    <row r="89" spans="1:18" ht="15.75" thickBot="1" x14ac:dyDescent="0.3">
      <c r="A89" s="91">
        <v>4310</v>
      </c>
      <c r="B89" s="80" t="s">
        <v>248</v>
      </c>
      <c r="C89" s="71"/>
      <c r="D89" s="69"/>
      <c r="E89" s="102"/>
      <c r="F89" s="333">
        <f>'2. Income &amp; Expenditure Budget'!G95</f>
        <v>0</v>
      </c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</row>
    <row r="90" spans="1:18" ht="15.75" thickBot="1" x14ac:dyDescent="0.3">
      <c r="A90" s="87">
        <v>4330</v>
      </c>
      <c r="B90" s="80" t="s">
        <v>227</v>
      </c>
      <c r="C90" s="71"/>
      <c r="D90" s="69"/>
      <c r="E90" s="102"/>
      <c r="F90" s="333">
        <f>'2. Income &amp; Expenditure Budget'!G96</f>
        <v>0</v>
      </c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</row>
    <row r="91" spans="1:18" ht="15.75" thickBot="1" x14ac:dyDescent="0.3">
      <c r="A91" s="87">
        <v>4350</v>
      </c>
      <c r="B91" s="80" t="s">
        <v>249</v>
      </c>
      <c r="C91" s="71"/>
      <c r="D91" s="69"/>
      <c r="E91" s="102"/>
      <c r="F91" s="333">
        <f>'2. Income &amp; Expenditure Budget'!G97</f>
        <v>0</v>
      </c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</row>
    <row r="92" spans="1:18" ht="15.75" thickBot="1" x14ac:dyDescent="0.3">
      <c r="A92" s="87">
        <v>4370</v>
      </c>
      <c r="B92" s="80" t="s">
        <v>250</v>
      </c>
      <c r="C92" s="71"/>
      <c r="D92" s="69"/>
      <c r="E92" s="102"/>
      <c r="F92" s="333">
        <f>'2. Income &amp; Expenditure Budget'!G98</f>
        <v>0</v>
      </c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</row>
    <row r="93" spans="1:18" ht="15.75" thickBot="1" x14ac:dyDescent="0.3">
      <c r="A93" s="87">
        <v>4390</v>
      </c>
      <c r="B93" s="80" t="s">
        <v>251</v>
      </c>
      <c r="C93" s="71"/>
      <c r="D93" s="69"/>
      <c r="E93" s="102"/>
      <c r="F93" s="333">
        <f>'2. Income &amp; Expenditure Budget'!G99</f>
        <v>0</v>
      </c>
      <c r="G93" s="300"/>
      <c r="H93" s="300"/>
      <c r="I93" s="300"/>
      <c r="J93" s="300"/>
      <c r="K93" s="300"/>
      <c r="L93" s="300"/>
      <c r="M93" s="300"/>
      <c r="N93" s="300"/>
      <c r="O93" s="300"/>
      <c r="P93" s="300"/>
      <c r="Q93" s="300"/>
      <c r="R93" s="300"/>
    </row>
    <row r="94" spans="1:18" ht="15.75" thickBot="1" x14ac:dyDescent="0.3">
      <c r="A94" s="87">
        <v>4410</v>
      </c>
      <c r="B94" s="80" t="s">
        <v>205</v>
      </c>
      <c r="C94" s="71"/>
      <c r="D94" s="69"/>
      <c r="E94" s="102"/>
      <c r="F94" s="333">
        <f>'2. Income &amp; Expenditure Budget'!G100</f>
        <v>0</v>
      </c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</row>
    <row r="95" spans="1:18" ht="15.75" thickBot="1" x14ac:dyDescent="0.3">
      <c r="A95" s="87">
        <v>4430</v>
      </c>
      <c r="B95" s="80" t="s">
        <v>253</v>
      </c>
      <c r="C95" s="71"/>
      <c r="D95" s="69"/>
      <c r="E95" s="102"/>
      <c r="F95" s="333">
        <f>'2. Income &amp; Expenditure Budget'!G101</f>
        <v>0</v>
      </c>
      <c r="G95" s="300"/>
      <c r="H95" s="300"/>
      <c r="I95" s="300"/>
      <c r="J95" s="300"/>
      <c r="K95" s="300"/>
      <c r="L95" s="300"/>
      <c r="M95" s="300"/>
      <c r="N95" s="300"/>
      <c r="O95" s="300"/>
      <c r="P95" s="300"/>
      <c r="Q95" s="300"/>
      <c r="R95" s="300"/>
    </row>
    <row r="96" spans="1:18" ht="15.75" thickBot="1" x14ac:dyDescent="0.3">
      <c r="A96" s="87">
        <v>4450</v>
      </c>
      <c r="B96" s="80" t="s">
        <v>254</v>
      </c>
      <c r="C96" s="71"/>
      <c r="D96" s="69"/>
      <c r="E96" s="102"/>
      <c r="F96" s="333">
        <f>'2. Income &amp; Expenditure Budget'!G102</f>
        <v>0</v>
      </c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</row>
    <row r="97" spans="1:18" ht="15.75" thickBot="1" x14ac:dyDescent="0.3">
      <c r="A97" s="87">
        <v>4470</v>
      </c>
      <c r="B97" s="80" t="s">
        <v>252</v>
      </c>
      <c r="C97" s="71"/>
      <c r="D97" s="69"/>
      <c r="E97" s="102"/>
      <c r="F97" s="333">
        <f>'2. Income &amp; Expenditure Budget'!G103</f>
        <v>0</v>
      </c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</row>
    <row r="98" spans="1:18" ht="15.75" thickBot="1" x14ac:dyDescent="0.3">
      <c r="A98" s="87">
        <v>4490</v>
      </c>
      <c r="B98" s="80" t="s">
        <v>255</v>
      </c>
      <c r="C98" s="71"/>
      <c r="D98" s="69"/>
      <c r="E98" s="102"/>
      <c r="F98" s="333">
        <f>'2. Income &amp; Expenditure Budget'!G104</f>
        <v>0</v>
      </c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</row>
    <row r="99" spans="1:18" ht="15.75" thickBot="1" x14ac:dyDescent="0.3">
      <c r="A99" s="87">
        <v>4550</v>
      </c>
      <c r="B99" s="80" t="s">
        <v>256</v>
      </c>
      <c r="C99" s="71"/>
      <c r="D99" s="69"/>
      <c r="E99" s="102"/>
      <c r="F99" s="333">
        <f>'2. Income &amp; Expenditure Budget'!G105</f>
        <v>0</v>
      </c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0"/>
      <c r="R99" s="300"/>
    </row>
    <row r="100" spans="1:18" ht="15.75" thickBot="1" x14ac:dyDescent="0.3">
      <c r="A100" s="87">
        <v>4570</v>
      </c>
      <c r="B100" s="80" t="s">
        <v>257</v>
      </c>
      <c r="C100" s="71"/>
      <c r="D100" s="69"/>
      <c r="E100" s="102"/>
      <c r="F100" s="333">
        <f>'2. Income &amp; Expenditure Budget'!G106</f>
        <v>0</v>
      </c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</row>
    <row r="101" spans="1:18" ht="15.75" thickBot="1" x14ac:dyDescent="0.3">
      <c r="A101" s="87">
        <v>4590</v>
      </c>
      <c r="B101" s="80" t="s">
        <v>259</v>
      </c>
      <c r="C101" s="71"/>
      <c r="D101" s="69"/>
      <c r="E101" s="102"/>
      <c r="F101" s="333">
        <f>'2. Income &amp; Expenditure Budget'!G107</f>
        <v>0</v>
      </c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</row>
    <row r="102" spans="1:18" ht="15.75" thickBot="1" x14ac:dyDescent="0.3">
      <c r="A102" s="87">
        <v>4610</v>
      </c>
      <c r="B102" s="80" t="s">
        <v>258</v>
      </c>
      <c r="C102" s="71"/>
      <c r="D102" s="69"/>
      <c r="E102" s="102"/>
      <c r="F102" s="333">
        <f>'2. Income &amp; Expenditure Budget'!G108</f>
        <v>0</v>
      </c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</row>
    <row r="103" spans="1:18" ht="15.75" thickBot="1" x14ac:dyDescent="0.3">
      <c r="A103" s="87">
        <v>4620</v>
      </c>
      <c r="B103" s="80" t="s">
        <v>260</v>
      </c>
      <c r="C103" s="71"/>
      <c r="D103" s="69"/>
      <c r="E103" s="102"/>
      <c r="F103" s="333">
        <f>'2. Income &amp; Expenditure Budget'!G109</f>
        <v>0</v>
      </c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</row>
    <row r="104" spans="1:18" ht="15.75" thickBot="1" x14ac:dyDescent="0.3">
      <c r="A104" s="87">
        <v>4630</v>
      </c>
      <c r="B104" s="80" t="s">
        <v>261</v>
      </c>
      <c r="C104" s="71"/>
      <c r="D104" s="69"/>
      <c r="E104" s="102"/>
      <c r="F104" s="333">
        <f>'2. Income &amp; Expenditure Budget'!G110</f>
        <v>0</v>
      </c>
      <c r="G104" s="300"/>
      <c r="H104" s="300"/>
      <c r="I104" s="300"/>
      <c r="J104" s="300"/>
      <c r="K104" s="300"/>
      <c r="L104" s="300"/>
      <c r="M104" s="300"/>
      <c r="N104" s="300"/>
      <c r="O104" s="300"/>
      <c r="P104" s="300"/>
      <c r="Q104" s="300"/>
      <c r="R104" s="300"/>
    </row>
    <row r="105" spans="1:18" ht="15.75" thickBot="1" x14ac:dyDescent="0.3">
      <c r="A105" s="87">
        <v>4640</v>
      </c>
      <c r="B105" s="80" t="s">
        <v>262</v>
      </c>
      <c r="C105" s="71"/>
      <c r="D105" s="69"/>
      <c r="E105" s="102"/>
      <c r="F105" s="333">
        <f>'2. Income &amp; Expenditure Budget'!G111</f>
        <v>0</v>
      </c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  <c r="R105" s="300"/>
    </row>
    <row r="106" spans="1:18" ht="15.75" thickBot="1" x14ac:dyDescent="0.3">
      <c r="A106" s="87">
        <v>4650</v>
      </c>
      <c r="B106" s="80" t="s">
        <v>263</v>
      </c>
      <c r="C106" s="71"/>
      <c r="D106" s="69"/>
      <c r="E106" s="102"/>
      <c r="F106" s="333">
        <f>'2. Income &amp; Expenditure Budget'!G112</f>
        <v>0</v>
      </c>
      <c r="G106" s="300"/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</row>
    <row r="107" spans="1:18" ht="15.75" thickBot="1" x14ac:dyDescent="0.3">
      <c r="A107" s="87">
        <v>4670</v>
      </c>
      <c r="B107" s="80" t="s">
        <v>264</v>
      </c>
      <c r="C107" s="71"/>
      <c r="D107" s="69"/>
      <c r="E107" s="102"/>
      <c r="F107" s="333">
        <f>'2. Income &amp; Expenditure Budget'!G113</f>
        <v>0</v>
      </c>
      <c r="G107" s="300"/>
      <c r="H107" s="300"/>
      <c r="I107" s="300"/>
      <c r="J107" s="300"/>
      <c r="K107" s="300"/>
      <c r="L107" s="300"/>
      <c r="M107" s="300"/>
      <c r="N107" s="300"/>
      <c r="O107" s="300"/>
      <c r="P107" s="300"/>
      <c r="Q107" s="300"/>
      <c r="R107" s="300"/>
    </row>
    <row r="108" spans="1:18" ht="15.75" thickBot="1" x14ac:dyDescent="0.3">
      <c r="A108" s="88">
        <v>4671</v>
      </c>
      <c r="B108" s="81" t="s">
        <v>266</v>
      </c>
      <c r="C108" s="71"/>
      <c r="D108" s="69"/>
      <c r="E108" s="102"/>
      <c r="F108" s="333">
        <f>'2. Income &amp; Expenditure Budget'!G114</f>
        <v>0</v>
      </c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</row>
    <row r="109" spans="1:18" ht="15.75" thickBot="1" x14ac:dyDescent="0.3">
      <c r="A109" s="88">
        <v>4690</v>
      </c>
      <c r="B109" s="82" t="s">
        <v>265</v>
      </c>
      <c r="C109" s="71"/>
      <c r="D109" s="69"/>
      <c r="E109" s="102"/>
      <c r="F109" s="333">
        <f>'2. Income &amp; Expenditure Budget'!G115</f>
        <v>0</v>
      </c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</row>
    <row r="110" spans="1:18" ht="15.75" thickBot="1" x14ac:dyDescent="0.3">
      <c r="A110" s="88">
        <v>4710</v>
      </c>
      <c r="B110" s="82" t="s">
        <v>267</v>
      </c>
      <c r="C110" s="71"/>
      <c r="D110" s="69"/>
      <c r="E110" s="102"/>
      <c r="F110" s="333">
        <f>'2. Income &amp; Expenditure Budget'!G116</f>
        <v>0</v>
      </c>
      <c r="G110" s="300"/>
      <c r="H110" s="300"/>
      <c r="I110" s="300"/>
      <c r="J110" s="300"/>
      <c r="K110" s="300"/>
      <c r="L110" s="300"/>
      <c r="M110" s="300"/>
      <c r="N110" s="300"/>
      <c r="O110" s="300"/>
      <c r="P110" s="300"/>
      <c r="Q110" s="300"/>
      <c r="R110" s="300"/>
    </row>
    <row r="111" spans="1:18" ht="15.75" thickBot="1" x14ac:dyDescent="0.3">
      <c r="A111" s="88">
        <v>4720</v>
      </c>
      <c r="B111" s="82" t="s">
        <v>268</v>
      </c>
      <c r="C111" s="71"/>
      <c r="D111" s="69"/>
      <c r="E111" s="102"/>
      <c r="F111" s="333">
        <f>'2. Income &amp; Expenditure Budget'!G117</f>
        <v>0</v>
      </c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</row>
    <row r="112" spans="1:18" ht="15.75" thickBot="1" x14ac:dyDescent="0.3">
      <c r="A112" s="88">
        <v>4730</v>
      </c>
      <c r="B112" s="82" t="s">
        <v>216</v>
      </c>
      <c r="C112" s="71"/>
      <c r="D112" s="69"/>
      <c r="E112" s="102"/>
      <c r="F112" s="333">
        <f>'2. Income &amp; Expenditure Budget'!G118</f>
        <v>2400</v>
      </c>
      <c r="G112" s="300"/>
      <c r="H112" s="300"/>
      <c r="I112" s="300"/>
      <c r="J112" s="300"/>
      <c r="K112" s="300"/>
      <c r="L112" s="300"/>
      <c r="M112" s="300"/>
      <c r="N112" s="300"/>
      <c r="O112" s="300"/>
      <c r="P112" s="300"/>
      <c r="Q112" s="300"/>
      <c r="R112" s="300"/>
    </row>
    <row r="113" spans="1:20" ht="15.75" thickBot="1" x14ac:dyDescent="0.3">
      <c r="A113" s="88">
        <v>4740</v>
      </c>
      <c r="B113" s="82" t="s">
        <v>206</v>
      </c>
      <c r="C113" s="71"/>
      <c r="D113" s="69"/>
      <c r="E113" s="102"/>
      <c r="F113" s="333">
        <f>'2. Income &amp; Expenditure Budget'!G119</f>
        <v>0</v>
      </c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</row>
    <row r="114" spans="1:20" ht="15.75" thickBot="1" x14ac:dyDescent="0.3">
      <c r="A114" s="88">
        <v>4750</v>
      </c>
      <c r="B114" s="82" t="s">
        <v>269</v>
      </c>
      <c r="C114" s="71"/>
      <c r="D114" s="69"/>
      <c r="E114" s="102"/>
      <c r="F114" s="333">
        <f>'2. Income &amp; Expenditure Budget'!G120</f>
        <v>0</v>
      </c>
      <c r="G114" s="300"/>
      <c r="H114" s="300"/>
      <c r="I114" s="300"/>
      <c r="J114" s="300"/>
      <c r="K114" s="300"/>
      <c r="L114" s="300"/>
      <c r="M114" s="300"/>
      <c r="N114" s="300"/>
      <c r="O114" s="300"/>
      <c r="P114" s="300"/>
      <c r="Q114" s="300"/>
      <c r="R114" s="300"/>
    </row>
    <row r="115" spans="1:20" ht="15.75" thickBot="1" x14ac:dyDescent="0.3">
      <c r="A115" s="88">
        <v>4760</v>
      </c>
      <c r="B115" s="82" t="s">
        <v>270</v>
      </c>
      <c r="C115" s="71"/>
      <c r="D115" s="69"/>
      <c r="E115" s="102"/>
      <c r="F115" s="333">
        <f>'2. Income &amp; Expenditure Budget'!G121</f>
        <v>0</v>
      </c>
      <c r="G115" s="300"/>
      <c r="H115" s="300"/>
      <c r="I115" s="300"/>
      <c r="J115" s="300"/>
      <c r="K115" s="300"/>
      <c r="L115" s="300"/>
      <c r="M115" s="300"/>
      <c r="N115" s="300"/>
      <c r="O115" s="300"/>
      <c r="P115" s="300"/>
      <c r="Q115" s="300"/>
      <c r="R115" s="300"/>
    </row>
    <row r="116" spans="1:20" ht="15.75" thickBot="1" x14ac:dyDescent="0.3">
      <c r="A116" s="87">
        <v>4770</v>
      </c>
      <c r="B116" s="80" t="s">
        <v>271</v>
      </c>
      <c r="C116" s="71"/>
      <c r="D116" s="69"/>
      <c r="E116" s="102"/>
      <c r="F116" s="333">
        <f>'2. Income &amp; Expenditure Budget'!G122</f>
        <v>0</v>
      </c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300"/>
    </row>
    <row r="117" spans="1:20" ht="15.75" thickBot="1" x14ac:dyDescent="0.3">
      <c r="A117" s="87">
        <v>4780</v>
      </c>
      <c r="B117" s="80" t="s">
        <v>272</v>
      </c>
      <c r="C117" s="71"/>
      <c r="D117" s="69"/>
      <c r="E117" s="102"/>
      <c r="F117" s="333">
        <f>'2. Income &amp; Expenditure Budget'!G123</f>
        <v>0</v>
      </c>
      <c r="G117" s="300"/>
      <c r="H117" s="300"/>
      <c r="I117" s="300"/>
      <c r="J117" s="300"/>
      <c r="K117" s="300"/>
      <c r="L117" s="300"/>
      <c r="M117" s="300"/>
      <c r="N117" s="300"/>
      <c r="O117" s="300"/>
      <c r="P117" s="300"/>
      <c r="Q117" s="300"/>
      <c r="R117" s="300"/>
    </row>
    <row r="118" spans="1:20" ht="15.75" thickBot="1" x14ac:dyDescent="0.3">
      <c r="A118" s="87">
        <v>4810</v>
      </c>
      <c r="B118" s="80" t="s">
        <v>273</v>
      </c>
      <c r="C118" s="71"/>
      <c r="D118" s="69"/>
      <c r="E118" s="102"/>
      <c r="F118" s="333">
        <f>'2. Income &amp; Expenditure Budget'!G124</f>
        <v>0</v>
      </c>
      <c r="G118" s="300"/>
      <c r="H118" s="300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</row>
    <row r="119" spans="1:20" ht="15.75" thickBot="1" x14ac:dyDescent="0.3">
      <c r="A119" s="87">
        <v>4815</v>
      </c>
      <c r="B119" s="80" t="s">
        <v>275</v>
      </c>
      <c r="C119" s="71"/>
      <c r="D119" s="69"/>
      <c r="E119" s="102"/>
      <c r="F119" s="333">
        <f>'2. Income &amp; Expenditure Budget'!G125</f>
        <v>0</v>
      </c>
      <c r="G119" s="300"/>
      <c r="H119" s="300"/>
      <c r="I119" s="300"/>
      <c r="J119" s="300"/>
      <c r="K119" s="300"/>
      <c r="L119" s="300"/>
      <c r="M119" s="300"/>
      <c r="N119" s="300"/>
      <c r="O119" s="300"/>
      <c r="P119" s="300"/>
      <c r="Q119" s="300"/>
      <c r="R119" s="300"/>
    </row>
    <row r="120" spans="1:20" ht="15.75" thickBot="1" x14ac:dyDescent="0.3">
      <c r="A120" s="312">
        <v>4850</v>
      </c>
      <c r="B120" s="337" t="s">
        <v>274</v>
      </c>
      <c r="C120" s="312"/>
      <c r="D120" s="312"/>
      <c r="E120" s="312"/>
      <c r="F120" s="333">
        <f>'2. Income &amp; Expenditure Budget'!G126</f>
        <v>0</v>
      </c>
      <c r="G120" s="300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300"/>
    </row>
    <row r="121" spans="1:20" ht="15.75" thickBot="1" x14ac:dyDescent="0.3">
      <c r="A121" s="312">
        <v>4910</v>
      </c>
      <c r="B121" s="337" t="s">
        <v>217</v>
      </c>
      <c r="C121" s="312"/>
      <c r="D121" s="312"/>
      <c r="E121" s="312"/>
      <c r="F121" s="333">
        <f>'2. Income &amp; Expenditure Budget'!G127</f>
        <v>0</v>
      </c>
      <c r="G121" s="300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300"/>
    </row>
    <row r="122" spans="1:20" ht="15.75" thickBot="1" x14ac:dyDescent="0.3">
      <c r="A122" s="312">
        <v>4911</v>
      </c>
      <c r="B122" s="313" t="s">
        <v>228</v>
      </c>
      <c r="C122" s="304"/>
      <c r="D122" s="305"/>
      <c r="E122" s="305"/>
      <c r="F122" s="333">
        <f>'2. Income &amp; Expenditure Budget'!G128</f>
        <v>0</v>
      </c>
      <c r="G122" s="300"/>
      <c r="H122" s="300"/>
      <c r="I122" s="300"/>
      <c r="J122" s="300"/>
      <c r="K122" s="300"/>
      <c r="L122" s="300"/>
      <c r="M122" s="300"/>
      <c r="N122" s="300"/>
      <c r="O122" s="300"/>
      <c r="P122" s="300"/>
      <c r="Q122" s="300"/>
      <c r="R122" s="300"/>
    </row>
    <row r="123" spans="1:20" ht="15.75" thickBot="1" x14ac:dyDescent="0.3">
      <c r="A123" s="312">
        <v>4912</v>
      </c>
      <c r="B123" s="313" t="s">
        <v>218</v>
      </c>
      <c r="C123" s="304"/>
      <c r="D123" s="305"/>
      <c r="E123" s="305"/>
      <c r="F123" s="333">
        <f>'2. Income &amp; Expenditure Budget'!G129</f>
        <v>0</v>
      </c>
      <c r="G123" s="300"/>
      <c r="H123" s="300"/>
      <c r="I123" s="300"/>
      <c r="J123" s="300"/>
      <c r="K123" s="300"/>
      <c r="L123" s="300"/>
      <c r="M123" s="300"/>
      <c r="N123" s="300"/>
      <c r="O123" s="300"/>
      <c r="P123" s="300"/>
      <c r="Q123" s="300"/>
      <c r="R123" s="300"/>
    </row>
    <row r="124" spans="1:20" ht="15.75" thickBot="1" x14ac:dyDescent="0.3">
      <c r="A124" s="312">
        <v>4913</v>
      </c>
      <c r="B124" s="313" t="s">
        <v>196</v>
      </c>
      <c r="C124" s="304"/>
      <c r="D124" s="305"/>
      <c r="E124" s="305"/>
      <c r="F124" s="333">
        <f>'2. Income &amp; Expenditure Budget'!G130</f>
        <v>0</v>
      </c>
      <c r="G124" s="300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  <c r="S124" s="40"/>
      <c r="T124" s="40"/>
    </row>
    <row r="125" spans="1:20" s="40" customFormat="1" ht="15.75" thickBot="1" x14ac:dyDescent="0.3">
      <c r="A125" s="312">
        <v>4914</v>
      </c>
      <c r="B125" s="313" t="s">
        <v>229</v>
      </c>
      <c r="C125" s="304"/>
      <c r="D125" s="305"/>
      <c r="E125" s="305"/>
      <c r="F125" s="354"/>
      <c r="G125" s="300"/>
      <c r="H125" s="300"/>
      <c r="I125" s="300"/>
      <c r="J125" s="300"/>
      <c r="K125" s="300"/>
      <c r="L125" s="300"/>
      <c r="M125" s="300"/>
      <c r="N125" s="300"/>
      <c r="O125" s="300"/>
      <c r="P125" s="300"/>
      <c r="Q125" s="300"/>
      <c r="R125" s="300"/>
      <c r="S125"/>
      <c r="T125"/>
    </row>
    <row r="126" spans="1:20" ht="15.75" thickBot="1" x14ac:dyDescent="0.3">
      <c r="A126" s="312">
        <v>4916</v>
      </c>
      <c r="B126" s="313" t="s">
        <v>276</v>
      </c>
      <c r="C126" s="304"/>
      <c r="D126" s="305"/>
      <c r="E126" s="305"/>
      <c r="F126" s="354">
        <f>'2. Income &amp; Expenditure Budget'!G132</f>
        <v>0</v>
      </c>
      <c r="G126" s="300"/>
      <c r="H126" s="300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</row>
    <row r="127" spans="1:20" ht="15.75" thickBot="1" x14ac:dyDescent="0.3">
      <c r="A127" s="302">
        <v>4918</v>
      </c>
      <c r="B127" s="303" t="s">
        <v>207</v>
      </c>
      <c r="C127" s="304"/>
      <c r="D127" s="305"/>
      <c r="E127" s="305"/>
      <c r="F127" s="354">
        <f>'2. Income &amp; Expenditure Budget'!G133</f>
        <v>0</v>
      </c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</row>
    <row r="128" spans="1:20" ht="15.75" thickBot="1" x14ac:dyDescent="0.3">
      <c r="A128" s="302">
        <v>4922</v>
      </c>
      <c r="B128" s="303" t="s">
        <v>304</v>
      </c>
      <c r="C128" s="304"/>
      <c r="D128" s="305"/>
      <c r="E128" s="305"/>
      <c r="F128" s="354">
        <f>'2. Income &amp; Expenditure Budget'!G134</f>
        <v>0</v>
      </c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</row>
    <row r="129" spans="1:20" ht="15.75" thickBot="1" x14ac:dyDescent="0.3">
      <c r="A129" s="302">
        <v>4923</v>
      </c>
      <c r="B129" s="303" t="s">
        <v>208</v>
      </c>
      <c r="C129" s="304"/>
      <c r="D129" s="305"/>
      <c r="E129" s="305"/>
      <c r="F129" s="354">
        <f>'2. Income &amp; Expenditure Budget'!G135</f>
        <v>0</v>
      </c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0"/>
    </row>
    <row r="130" spans="1:20" ht="15.75" thickBot="1" x14ac:dyDescent="0.3">
      <c r="A130" s="302">
        <v>4924</v>
      </c>
      <c r="B130" s="303" t="s">
        <v>209</v>
      </c>
      <c r="C130" s="304"/>
      <c r="D130" s="305"/>
      <c r="E130" s="305"/>
      <c r="F130" s="354">
        <f>'2. Income &amp; Expenditure Budget'!G136</f>
        <v>0</v>
      </c>
      <c r="G130" s="300"/>
      <c r="H130" s="300"/>
      <c r="I130" s="300"/>
      <c r="J130" s="300"/>
      <c r="K130" s="300"/>
      <c r="L130" s="300"/>
      <c r="M130" s="300"/>
      <c r="N130" s="300"/>
      <c r="O130" s="300"/>
      <c r="P130" s="300"/>
      <c r="Q130" s="300"/>
      <c r="R130" s="300"/>
    </row>
    <row r="131" spans="1:20" ht="15.75" thickBot="1" x14ac:dyDescent="0.3">
      <c r="A131" s="340">
        <v>4925</v>
      </c>
      <c r="B131" s="341" t="s">
        <v>305</v>
      </c>
      <c r="C131" s="342"/>
      <c r="D131" s="343"/>
      <c r="E131" s="343"/>
      <c r="F131" s="354">
        <f>'2. Income &amp; Expenditure Budget'!G137</f>
        <v>0</v>
      </c>
      <c r="G131" s="300"/>
      <c r="H131" s="300"/>
      <c r="I131" s="300"/>
      <c r="J131" s="300"/>
      <c r="K131" s="300"/>
      <c r="L131" s="300"/>
      <c r="M131" s="300"/>
      <c r="N131" s="300"/>
      <c r="O131" s="300"/>
      <c r="P131" s="300"/>
      <c r="Q131" s="300"/>
      <c r="R131" s="300"/>
      <c r="S131" s="40"/>
      <c r="T131" s="40"/>
    </row>
    <row r="132" spans="1:20" s="40" customFormat="1" ht="15.75" thickBot="1" x14ac:dyDescent="0.3">
      <c r="A132" s="340">
        <v>4926</v>
      </c>
      <c r="B132" s="341" t="s">
        <v>230</v>
      </c>
      <c r="C132" s="342"/>
      <c r="D132" s="343"/>
      <c r="E132" s="343"/>
      <c r="F132" s="354">
        <f>'2. Income &amp; Expenditure Budget'!G138</f>
        <v>0</v>
      </c>
      <c r="G132" s="300"/>
      <c r="H132" s="300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/>
      <c r="T132"/>
    </row>
    <row r="133" spans="1:20" ht="15.75" thickBot="1" x14ac:dyDescent="0.3">
      <c r="A133" s="317" t="s">
        <v>71</v>
      </c>
      <c r="B133" s="317"/>
      <c r="C133" s="317"/>
      <c r="D133" s="317"/>
      <c r="E133" s="317"/>
      <c r="F133" s="351">
        <f>SUM(F89:F132)</f>
        <v>2400</v>
      </c>
      <c r="G133" s="316">
        <f>SUM(G89:G132)</f>
        <v>0</v>
      </c>
      <c r="H133" s="316">
        <f t="shared" ref="H133:R133" si="6">SUM(H89:H132)</f>
        <v>0</v>
      </c>
      <c r="I133" s="316">
        <f t="shared" si="6"/>
        <v>0</v>
      </c>
      <c r="J133" s="316">
        <f t="shared" si="6"/>
        <v>0</v>
      </c>
      <c r="K133" s="316">
        <f t="shared" si="6"/>
        <v>0</v>
      </c>
      <c r="L133" s="316">
        <f t="shared" si="6"/>
        <v>0</v>
      </c>
      <c r="M133" s="316">
        <f t="shared" si="6"/>
        <v>0</v>
      </c>
      <c r="N133" s="316">
        <f t="shared" si="6"/>
        <v>0</v>
      </c>
      <c r="O133" s="316">
        <f t="shared" si="6"/>
        <v>0</v>
      </c>
      <c r="P133" s="316">
        <f t="shared" si="6"/>
        <v>0</v>
      </c>
      <c r="Q133" s="316">
        <f t="shared" si="6"/>
        <v>0</v>
      </c>
      <c r="R133" s="316">
        <f t="shared" si="6"/>
        <v>0</v>
      </c>
    </row>
    <row r="134" spans="1:20" ht="15.75" thickBot="1" x14ac:dyDescent="0.3">
      <c r="A134" s="307"/>
      <c r="B134" s="307"/>
      <c r="C134" s="307"/>
      <c r="D134" s="307"/>
      <c r="E134" s="307"/>
      <c r="F134" s="333"/>
      <c r="G134" s="300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</row>
    <row r="135" spans="1:20" ht="15.75" thickBot="1" x14ac:dyDescent="0.3">
      <c r="A135" s="314" t="s">
        <v>64</v>
      </c>
      <c r="B135" s="315"/>
      <c r="C135" s="315"/>
      <c r="D135" s="315"/>
      <c r="E135" s="315"/>
      <c r="F135" s="351"/>
      <c r="G135" s="300"/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</row>
    <row r="136" spans="1:20" ht="15.75" thickBot="1" x14ac:dyDescent="0.3">
      <c r="A136" s="87">
        <v>5010</v>
      </c>
      <c r="B136" s="80" t="s">
        <v>277</v>
      </c>
      <c r="C136" s="71"/>
      <c r="D136" s="69"/>
      <c r="E136" s="102"/>
      <c r="F136" s="333">
        <f>'2. Income &amp; Expenditure Budget'!G142</f>
        <v>0</v>
      </c>
      <c r="G136" s="300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300"/>
    </row>
    <row r="137" spans="1:20" ht="15.75" thickBot="1" x14ac:dyDescent="0.3">
      <c r="A137" s="87">
        <v>5020</v>
      </c>
      <c r="B137" s="80" t="s">
        <v>278</v>
      </c>
      <c r="C137" s="71"/>
      <c r="D137" s="69"/>
      <c r="E137" s="102"/>
      <c r="F137" s="333">
        <f>'2. Income &amp; Expenditure Budget'!G143</f>
        <v>0</v>
      </c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300"/>
    </row>
    <row r="138" spans="1:20" ht="15.75" thickBot="1" x14ac:dyDescent="0.3">
      <c r="A138" s="87">
        <v>5030</v>
      </c>
      <c r="B138" s="80" t="s">
        <v>105</v>
      </c>
      <c r="C138" s="71"/>
      <c r="D138" s="69"/>
      <c r="E138" s="102"/>
      <c r="F138" s="333">
        <f>'2. Income &amp; Expenditure Budget'!G144</f>
        <v>0</v>
      </c>
      <c r="G138" s="300"/>
      <c r="H138" s="300"/>
      <c r="I138" s="300"/>
      <c r="J138" s="300"/>
      <c r="K138" s="300"/>
      <c r="L138" s="300"/>
      <c r="M138" s="300"/>
      <c r="N138" s="300"/>
      <c r="O138" s="300"/>
      <c r="P138" s="300"/>
      <c r="Q138" s="300"/>
      <c r="R138" s="300"/>
    </row>
    <row r="139" spans="1:20" ht="15.75" thickBot="1" x14ac:dyDescent="0.3">
      <c r="A139" s="88">
        <v>5110</v>
      </c>
      <c r="B139" s="82" t="s">
        <v>12</v>
      </c>
      <c r="C139" s="71"/>
      <c r="D139" s="69"/>
      <c r="E139" s="102"/>
      <c r="F139" s="333">
        <f>'2. Income &amp; Expenditure Budget'!G145</f>
        <v>0</v>
      </c>
      <c r="G139" s="300"/>
      <c r="H139" s="300"/>
      <c r="I139" s="300"/>
      <c r="J139" s="300"/>
      <c r="K139" s="300"/>
      <c r="L139" s="300"/>
      <c r="M139" s="300"/>
      <c r="N139" s="300"/>
      <c r="O139" s="300"/>
      <c r="P139" s="300"/>
      <c r="Q139" s="300"/>
      <c r="R139" s="300"/>
    </row>
    <row r="140" spans="1:20" ht="15.75" thickBot="1" x14ac:dyDescent="0.3">
      <c r="A140" s="88">
        <v>5112</v>
      </c>
      <c r="B140" s="81" t="s">
        <v>106</v>
      </c>
      <c r="C140" s="71"/>
      <c r="D140" s="69"/>
      <c r="E140" s="102"/>
      <c r="F140" s="333">
        <f>'2. Income &amp; Expenditure Budget'!G146</f>
        <v>0</v>
      </c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</row>
    <row r="141" spans="1:20" ht="15.75" thickBot="1" x14ac:dyDescent="0.3">
      <c r="A141" s="88">
        <v>5150</v>
      </c>
      <c r="B141" s="82" t="s">
        <v>13</v>
      </c>
      <c r="C141" s="71"/>
      <c r="D141" s="69"/>
      <c r="E141" s="102"/>
      <c r="F141" s="333">
        <f>'2. Income &amp; Expenditure Budget'!G147</f>
        <v>0</v>
      </c>
      <c r="G141" s="300"/>
      <c r="H141" s="300"/>
      <c r="I141" s="300"/>
      <c r="J141" s="300"/>
      <c r="K141" s="300"/>
      <c r="L141" s="300"/>
      <c r="M141" s="300"/>
      <c r="N141" s="300"/>
      <c r="O141" s="300"/>
      <c r="P141" s="300"/>
      <c r="Q141" s="300"/>
      <c r="R141" s="300"/>
    </row>
    <row r="142" spans="1:20" ht="15.75" thickBot="1" x14ac:dyDescent="0.3">
      <c r="A142" s="88">
        <v>5170</v>
      </c>
      <c r="B142" s="82" t="s">
        <v>14</v>
      </c>
      <c r="C142" s="71"/>
      <c r="D142" s="69"/>
      <c r="E142" s="102"/>
      <c r="F142" s="333">
        <f>'2. Income &amp; Expenditure Budget'!G148</f>
        <v>0</v>
      </c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</row>
    <row r="143" spans="1:20" ht="15.75" thickBot="1" x14ac:dyDescent="0.3">
      <c r="A143" s="88">
        <v>5310</v>
      </c>
      <c r="B143" s="82" t="s">
        <v>15</v>
      </c>
      <c r="C143" s="71"/>
      <c r="D143" s="69"/>
      <c r="E143" s="102"/>
      <c r="F143" s="333">
        <f>'2. Income &amp; Expenditure Budget'!G149</f>
        <v>0</v>
      </c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</row>
    <row r="144" spans="1:20" ht="15.75" thickBot="1" x14ac:dyDescent="0.3">
      <c r="A144" s="88">
        <v>5315</v>
      </c>
      <c r="B144" s="81" t="s">
        <v>231</v>
      </c>
      <c r="C144" s="71"/>
      <c r="D144" s="69"/>
      <c r="E144" s="102"/>
      <c r="F144" s="333">
        <f>'2. Income &amp; Expenditure Budget'!G150</f>
        <v>0</v>
      </c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</row>
    <row r="145" spans="1:18" ht="15.75" thickBot="1" x14ac:dyDescent="0.3">
      <c r="A145" s="87">
        <v>5350</v>
      </c>
      <c r="B145" s="80" t="s">
        <v>16</v>
      </c>
      <c r="C145" s="71"/>
      <c r="D145" s="69"/>
      <c r="E145" s="102"/>
      <c r="F145" s="333">
        <f>'2. Income &amp; Expenditure Budget'!G151</f>
        <v>0</v>
      </c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</row>
    <row r="146" spans="1:18" ht="15.75" thickBot="1" x14ac:dyDescent="0.3">
      <c r="A146" s="87">
        <v>5400</v>
      </c>
      <c r="B146" s="80" t="s">
        <v>279</v>
      </c>
      <c r="C146" s="71"/>
      <c r="D146" s="69"/>
      <c r="E146" s="102"/>
      <c r="F146" s="333">
        <f>'2. Income &amp; Expenditure Budget'!G152</f>
        <v>0</v>
      </c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</row>
    <row r="147" spans="1:18" ht="15.75" thickBot="1" x14ac:dyDescent="0.3">
      <c r="A147" s="87">
        <v>5450</v>
      </c>
      <c r="B147" s="80" t="s">
        <v>280</v>
      </c>
      <c r="C147" s="71"/>
      <c r="D147" s="69"/>
      <c r="E147" s="102"/>
      <c r="F147" s="333">
        <f>'2. Income &amp; Expenditure Budget'!G153</f>
        <v>0</v>
      </c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</row>
    <row r="148" spans="1:18" ht="15.75" thickBot="1" x14ac:dyDescent="0.3">
      <c r="A148" s="87">
        <v>5510</v>
      </c>
      <c r="B148" s="80" t="s">
        <v>281</v>
      </c>
      <c r="C148" s="71"/>
      <c r="D148" s="69"/>
      <c r="E148" s="102"/>
      <c r="F148" s="333">
        <f>'2. Income &amp; Expenditure Budget'!G154</f>
        <v>0</v>
      </c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</row>
    <row r="149" spans="1:18" ht="15.75" thickBot="1" x14ac:dyDescent="0.3">
      <c r="A149" s="87">
        <v>5550</v>
      </c>
      <c r="B149" s="80" t="s">
        <v>282</v>
      </c>
      <c r="C149" s="71"/>
      <c r="D149" s="69"/>
      <c r="E149" s="102"/>
      <c r="F149" s="333">
        <f>'2. Income &amp; Expenditure Budget'!G155</f>
        <v>0</v>
      </c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</row>
    <row r="150" spans="1:18" ht="15.75" thickBot="1" x14ac:dyDescent="0.3">
      <c r="A150" s="87">
        <v>5551</v>
      </c>
      <c r="B150" s="80" t="s">
        <v>283</v>
      </c>
      <c r="C150" s="71"/>
      <c r="D150" s="69"/>
      <c r="E150" s="102"/>
      <c r="F150" s="333">
        <f>'2. Income &amp; Expenditure Budget'!G156</f>
        <v>0</v>
      </c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</row>
    <row r="151" spans="1:18" ht="15.75" thickBot="1" x14ac:dyDescent="0.3">
      <c r="A151" s="87">
        <v>5610</v>
      </c>
      <c r="B151" s="80" t="s">
        <v>284</v>
      </c>
      <c r="C151" s="71"/>
      <c r="D151" s="69"/>
      <c r="E151" s="102"/>
      <c r="F151" s="333">
        <f>'2. Income &amp; Expenditure Budget'!G157</f>
        <v>0</v>
      </c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</row>
    <row r="152" spans="1:18" s="40" customFormat="1" ht="15.75" thickBot="1" x14ac:dyDescent="0.3">
      <c r="A152" s="87">
        <v>5700</v>
      </c>
      <c r="B152" s="80" t="s">
        <v>285</v>
      </c>
      <c r="C152" s="71"/>
      <c r="D152" s="69"/>
      <c r="E152" s="102"/>
      <c r="F152" s="333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</row>
    <row r="153" spans="1:18" ht="15.75" thickBot="1" x14ac:dyDescent="0.3">
      <c r="A153" s="89">
        <v>5710</v>
      </c>
      <c r="B153" s="83" t="s">
        <v>286</v>
      </c>
      <c r="C153" s="71"/>
      <c r="D153" s="69"/>
      <c r="E153" s="102"/>
      <c r="F153" s="333">
        <f>'2. Income &amp; Expenditure Budget'!G158</f>
        <v>0</v>
      </c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</row>
    <row r="154" spans="1:18" ht="15.75" thickBot="1" x14ac:dyDescent="0.3">
      <c r="A154" s="89">
        <v>5800</v>
      </c>
      <c r="B154" s="83" t="s">
        <v>287</v>
      </c>
      <c r="C154" s="72"/>
      <c r="D154" s="73"/>
      <c r="E154" s="103"/>
      <c r="F154" s="333">
        <f>'2. Income &amp; Expenditure Budget'!G160</f>
        <v>0</v>
      </c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</row>
    <row r="155" spans="1:18" ht="15.75" thickBot="1" x14ac:dyDescent="0.3">
      <c r="A155" s="129" t="s">
        <v>70</v>
      </c>
      <c r="B155" s="130"/>
      <c r="C155" s="130"/>
      <c r="D155" s="130"/>
      <c r="E155" s="130"/>
      <c r="F155" s="351">
        <f>SUM(F136:F154)</f>
        <v>0</v>
      </c>
      <c r="G155" s="375">
        <f t="shared" ref="G155:R155" si="7">SUM(G136:G154)</f>
        <v>0</v>
      </c>
      <c r="H155" s="375">
        <f t="shared" si="7"/>
        <v>0</v>
      </c>
      <c r="I155" s="375">
        <f t="shared" si="7"/>
        <v>0</v>
      </c>
      <c r="J155" s="375">
        <f t="shared" si="7"/>
        <v>0</v>
      </c>
      <c r="K155" s="375">
        <f t="shared" si="7"/>
        <v>0</v>
      </c>
      <c r="L155" s="375">
        <f t="shared" si="7"/>
        <v>0</v>
      </c>
      <c r="M155" s="375">
        <f t="shared" si="7"/>
        <v>0</v>
      </c>
      <c r="N155" s="375">
        <f t="shared" si="7"/>
        <v>0</v>
      </c>
      <c r="O155" s="375">
        <f t="shared" si="7"/>
        <v>0</v>
      </c>
      <c r="P155" s="375">
        <f t="shared" si="7"/>
        <v>0</v>
      </c>
      <c r="Q155" s="375">
        <f t="shared" si="7"/>
        <v>0</v>
      </c>
      <c r="R155" s="375">
        <f t="shared" si="7"/>
        <v>0</v>
      </c>
    </row>
    <row r="156" spans="1:18" ht="15.75" thickBot="1" x14ac:dyDescent="0.3">
      <c r="A156" s="90"/>
      <c r="B156" s="60" t="s">
        <v>43</v>
      </c>
      <c r="C156" s="40"/>
      <c r="D156" s="10"/>
      <c r="E156" s="10"/>
      <c r="F156" s="333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</row>
    <row r="157" spans="1:18" ht="15.75" thickBot="1" x14ac:dyDescent="0.3">
      <c r="A157" s="129" t="s">
        <v>65</v>
      </c>
      <c r="B157" s="130"/>
      <c r="C157" s="130"/>
      <c r="D157" s="130"/>
      <c r="E157" s="130"/>
      <c r="F157" s="353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</row>
    <row r="158" spans="1:18" ht="15.75" thickBot="1" x14ac:dyDescent="0.3">
      <c r="A158" s="87">
        <v>6010</v>
      </c>
      <c r="B158" s="80" t="s">
        <v>107</v>
      </c>
      <c r="C158" s="71"/>
      <c r="D158" s="69"/>
      <c r="E158" s="102"/>
      <c r="F158" s="333">
        <f>'2. Income &amp; Expenditure Budget'!G164</f>
        <v>0</v>
      </c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</row>
    <row r="159" spans="1:18" ht="15.75" thickBot="1" x14ac:dyDescent="0.3">
      <c r="A159" s="87">
        <v>6050</v>
      </c>
      <c r="B159" s="80" t="s">
        <v>108</v>
      </c>
      <c r="C159" s="71"/>
      <c r="D159" s="69"/>
      <c r="E159" s="102"/>
      <c r="F159" s="333">
        <f>'2. Income &amp; Expenditure Budget'!G165</f>
        <v>0</v>
      </c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</row>
    <row r="160" spans="1:18" ht="15.75" thickBot="1" x14ac:dyDescent="0.3">
      <c r="A160" s="88">
        <v>6100</v>
      </c>
      <c r="B160" s="82" t="s">
        <v>288</v>
      </c>
      <c r="C160" s="71"/>
      <c r="D160" s="69"/>
      <c r="E160" s="102"/>
      <c r="F160" s="333">
        <f>'2. Income &amp; Expenditure Budget'!G166</f>
        <v>0</v>
      </c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</row>
    <row r="161" spans="1:18" ht="15.75" thickBot="1" x14ac:dyDescent="0.3">
      <c r="A161" s="88">
        <v>6150</v>
      </c>
      <c r="B161" s="82" t="s">
        <v>289</v>
      </c>
      <c r="C161" s="71"/>
      <c r="D161" s="69"/>
      <c r="E161" s="102"/>
      <c r="F161" s="333">
        <f>'2. Income &amp; Expenditure Budget'!G167</f>
        <v>0</v>
      </c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</row>
    <row r="162" spans="1:18" ht="15.75" thickBot="1" x14ac:dyDescent="0.3">
      <c r="A162" s="88">
        <v>6210</v>
      </c>
      <c r="B162" s="82" t="s">
        <v>290</v>
      </c>
      <c r="C162" s="71"/>
      <c r="D162" s="69"/>
      <c r="E162" s="102"/>
      <c r="F162" s="333">
        <f>'2. Income &amp; Expenditure Budget'!G168</f>
        <v>0</v>
      </c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</row>
    <row r="163" spans="1:18" ht="15.75" thickBot="1" x14ac:dyDescent="0.3">
      <c r="A163" s="88">
        <v>6250</v>
      </c>
      <c r="B163" s="82" t="s">
        <v>291</v>
      </c>
      <c r="C163" s="71"/>
      <c r="D163" s="69"/>
      <c r="E163" s="102"/>
      <c r="F163" s="333">
        <f>'2. Income &amp; Expenditure Budget'!G169</f>
        <v>0</v>
      </c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300"/>
    </row>
    <row r="164" spans="1:18" ht="15.75" thickBot="1" x14ac:dyDescent="0.3">
      <c r="A164" s="88">
        <v>6300</v>
      </c>
      <c r="B164" s="82" t="s">
        <v>292</v>
      </c>
      <c r="C164" s="71"/>
      <c r="D164" s="69"/>
      <c r="E164" s="102"/>
      <c r="F164" s="333">
        <f>'2. Income &amp; Expenditure Budget'!G170</f>
        <v>0</v>
      </c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</row>
    <row r="165" spans="1:18" ht="15.75" thickBot="1" x14ac:dyDescent="0.3">
      <c r="A165" s="88">
        <v>6305</v>
      </c>
      <c r="B165" s="81" t="s">
        <v>48</v>
      </c>
      <c r="C165" s="71"/>
      <c r="D165" s="71"/>
      <c r="E165" s="104"/>
      <c r="F165" s="333">
        <f>'2. Income &amp; Expenditure Budget'!G171</f>
        <v>0</v>
      </c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</row>
    <row r="166" spans="1:18" ht="15.75" thickBot="1" x14ac:dyDescent="0.3">
      <c r="A166" s="88">
        <v>6350</v>
      </c>
      <c r="B166" s="82" t="s">
        <v>293</v>
      </c>
      <c r="C166" s="71"/>
      <c r="D166" s="71"/>
      <c r="E166" s="104"/>
      <c r="F166" s="333">
        <f>'2. Income &amp; Expenditure Budget'!G172</f>
        <v>0</v>
      </c>
      <c r="G166" s="300"/>
      <c r="H166" s="300"/>
      <c r="I166" s="300"/>
      <c r="J166" s="300"/>
      <c r="K166" s="300"/>
      <c r="L166" s="300"/>
      <c r="M166" s="300"/>
      <c r="N166" s="300"/>
      <c r="O166" s="300"/>
      <c r="P166" s="300"/>
      <c r="Q166" s="300"/>
      <c r="R166" s="300"/>
    </row>
    <row r="167" spans="1:18" ht="15.75" thickBot="1" x14ac:dyDescent="0.3">
      <c r="A167" s="88">
        <v>6355</v>
      </c>
      <c r="B167" s="82" t="s">
        <v>294</v>
      </c>
      <c r="C167" s="71"/>
      <c r="D167" s="71"/>
      <c r="E167" s="104"/>
      <c r="F167" s="333">
        <f>'2. Income &amp; Expenditure Budget'!G173</f>
        <v>0</v>
      </c>
      <c r="G167" s="300"/>
      <c r="H167" s="300"/>
      <c r="I167" s="300"/>
      <c r="J167" s="300"/>
      <c r="K167" s="300"/>
      <c r="L167" s="300"/>
      <c r="M167" s="300"/>
      <c r="N167" s="300"/>
      <c r="O167" s="300"/>
      <c r="P167" s="300"/>
      <c r="Q167" s="300"/>
      <c r="R167" s="300"/>
    </row>
    <row r="168" spans="1:18" ht="15.75" thickBot="1" x14ac:dyDescent="0.3">
      <c r="A168" s="88">
        <v>6400</v>
      </c>
      <c r="B168" s="82" t="s">
        <v>295</v>
      </c>
      <c r="C168" s="71"/>
      <c r="D168" s="71"/>
      <c r="E168" s="104"/>
      <c r="F168" s="333">
        <f>'2. Income &amp; Expenditure Budget'!G174</f>
        <v>0</v>
      </c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300"/>
    </row>
    <row r="169" spans="1:18" ht="15.75" thickBot="1" x14ac:dyDescent="0.3">
      <c r="A169" s="88">
        <v>6450</v>
      </c>
      <c r="B169" s="82" t="s">
        <v>296</v>
      </c>
      <c r="C169" s="71"/>
      <c r="D169" s="71"/>
      <c r="E169" s="104"/>
      <c r="F169" s="333">
        <f>'2. Income &amp; Expenditure Budget'!G175</f>
        <v>0</v>
      </c>
      <c r="G169" s="300"/>
      <c r="H169" s="300"/>
      <c r="I169" s="300"/>
      <c r="J169" s="300"/>
      <c r="K169" s="300"/>
      <c r="L169" s="300"/>
      <c r="M169" s="300"/>
      <c r="N169" s="300"/>
      <c r="O169" s="300"/>
      <c r="P169" s="300"/>
      <c r="Q169" s="300"/>
      <c r="R169" s="300"/>
    </row>
    <row r="170" spans="1:18" ht="15.75" thickBot="1" x14ac:dyDescent="0.3">
      <c r="A170" s="88">
        <v>6500</v>
      </c>
      <c r="B170" s="82" t="s">
        <v>297</v>
      </c>
      <c r="C170" s="71"/>
      <c r="D170" s="71"/>
      <c r="E170" s="104"/>
      <c r="F170" s="333">
        <f>'2. Income &amp; Expenditure Budget'!G176</f>
        <v>0</v>
      </c>
      <c r="G170" s="300"/>
      <c r="H170" s="300"/>
      <c r="I170" s="300"/>
      <c r="J170" s="300"/>
      <c r="K170" s="300"/>
      <c r="L170" s="300"/>
      <c r="M170" s="300"/>
      <c r="N170" s="300"/>
      <c r="O170" s="300"/>
      <c r="P170" s="300"/>
      <c r="Q170" s="300"/>
      <c r="R170" s="300"/>
    </row>
    <row r="171" spans="1:18" ht="15.75" thickBot="1" x14ac:dyDescent="0.3">
      <c r="A171" s="88">
        <v>6600</v>
      </c>
      <c r="B171" s="82" t="s">
        <v>17</v>
      </c>
      <c r="C171" s="71"/>
      <c r="D171" s="71"/>
      <c r="E171" s="104"/>
      <c r="F171" s="333">
        <f>'2. Income &amp; Expenditure Budget'!G177</f>
        <v>0</v>
      </c>
      <c r="G171" s="300"/>
      <c r="H171" s="300"/>
      <c r="I171" s="300"/>
      <c r="J171" s="300"/>
      <c r="K171" s="300"/>
      <c r="L171" s="300"/>
      <c r="M171" s="300"/>
      <c r="N171" s="300"/>
      <c r="O171" s="300"/>
      <c r="P171" s="300"/>
      <c r="Q171" s="300"/>
      <c r="R171" s="300"/>
    </row>
    <row r="172" spans="1:18" ht="15.75" thickBot="1" x14ac:dyDescent="0.3">
      <c r="A172" s="88">
        <v>6650</v>
      </c>
      <c r="B172" s="82" t="s">
        <v>94</v>
      </c>
      <c r="C172" s="71"/>
      <c r="D172" s="71"/>
      <c r="E172" s="104"/>
      <c r="F172" s="333">
        <f>'2. Income &amp; Expenditure Budget'!G178</f>
        <v>0</v>
      </c>
      <c r="G172" s="300"/>
      <c r="H172" s="300"/>
      <c r="I172" s="300"/>
      <c r="J172" s="300"/>
      <c r="K172" s="300"/>
      <c r="L172" s="300"/>
      <c r="M172" s="300"/>
      <c r="N172" s="300"/>
      <c r="O172" s="300"/>
      <c r="P172" s="300"/>
      <c r="Q172" s="300"/>
      <c r="R172" s="300"/>
    </row>
    <row r="173" spans="1:18" ht="15.75" thickBot="1" x14ac:dyDescent="0.3">
      <c r="A173" s="88">
        <v>6700</v>
      </c>
      <c r="B173" s="82" t="s">
        <v>66</v>
      </c>
      <c r="C173" s="71"/>
      <c r="D173" s="71"/>
      <c r="E173" s="104"/>
      <c r="F173" s="333">
        <f>'2. Income &amp; Expenditure Budget'!G179</f>
        <v>0</v>
      </c>
      <c r="G173" s="300"/>
      <c r="H173" s="300"/>
      <c r="I173" s="300"/>
      <c r="J173" s="300"/>
      <c r="K173" s="300"/>
      <c r="L173" s="300"/>
      <c r="M173" s="300"/>
      <c r="N173" s="300"/>
      <c r="O173" s="300"/>
      <c r="P173" s="300"/>
      <c r="Q173" s="300"/>
      <c r="R173" s="300"/>
    </row>
    <row r="174" spans="1:18" ht="15.75" thickBot="1" x14ac:dyDescent="0.3">
      <c r="A174" s="88">
        <v>6730</v>
      </c>
      <c r="B174" s="82" t="s">
        <v>76</v>
      </c>
      <c r="C174" s="71"/>
      <c r="D174" s="71"/>
      <c r="E174" s="104"/>
      <c r="F174" s="333">
        <f>'2. Income &amp; Expenditure Budget'!G180</f>
        <v>0</v>
      </c>
      <c r="G174" s="300"/>
      <c r="H174" s="300"/>
      <c r="I174" s="300"/>
      <c r="J174" s="300"/>
      <c r="K174" s="300"/>
      <c r="L174" s="300"/>
      <c r="M174" s="300"/>
      <c r="N174" s="300"/>
      <c r="O174" s="300"/>
      <c r="P174" s="300"/>
      <c r="Q174" s="300"/>
      <c r="R174" s="300"/>
    </row>
    <row r="175" spans="1:18" ht="15.75" thickBot="1" x14ac:dyDescent="0.3">
      <c r="A175" s="88">
        <v>6731</v>
      </c>
      <c r="B175" s="82" t="s">
        <v>298</v>
      </c>
      <c r="C175" s="71"/>
      <c r="D175" s="71"/>
      <c r="E175" s="104"/>
      <c r="F175" s="333">
        <f>'2. Income &amp; Expenditure Budget'!G181</f>
        <v>0</v>
      </c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</row>
    <row r="176" spans="1:18" ht="15.75" thickBot="1" x14ac:dyDescent="0.3">
      <c r="A176" s="88">
        <v>6750</v>
      </c>
      <c r="B176" s="82" t="s">
        <v>31</v>
      </c>
      <c r="C176" s="71"/>
      <c r="D176" s="71"/>
      <c r="E176" s="104"/>
      <c r="F176" s="333">
        <f>'2. Income &amp; Expenditure Budget'!G182</f>
        <v>0</v>
      </c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  <c r="Q176" s="300"/>
      <c r="R176" s="300"/>
    </row>
    <row r="177" spans="1:18" ht="15.75" thickBot="1" x14ac:dyDescent="0.3">
      <c r="A177" s="88">
        <v>6755</v>
      </c>
      <c r="B177" s="81" t="s">
        <v>299</v>
      </c>
      <c r="C177" s="71"/>
      <c r="D177" s="71"/>
      <c r="E177" s="104"/>
      <c r="F177" s="333">
        <f>'2. Income &amp; Expenditure Budget'!G183</f>
        <v>0</v>
      </c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</row>
    <row r="178" spans="1:18" ht="15.75" thickBot="1" x14ac:dyDescent="0.3">
      <c r="A178" s="87">
        <v>6780</v>
      </c>
      <c r="B178" s="80" t="s">
        <v>18</v>
      </c>
      <c r="C178" s="71"/>
      <c r="D178" s="71"/>
      <c r="E178" s="104"/>
      <c r="F178" s="333">
        <f>'2. Income &amp; Expenditure Budget'!G184</f>
        <v>0</v>
      </c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</row>
    <row r="179" spans="1:18" ht="15.75" thickBot="1" x14ac:dyDescent="0.3">
      <c r="A179" s="87">
        <v>6800</v>
      </c>
      <c r="B179" s="80" t="s">
        <v>300</v>
      </c>
      <c r="C179" s="71"/>
      <c r="D179" s="71"/>
      <c r="E179" s="104"/>
      <c r="F179" s="333">
        <f>'2. Income &amp; Expenditure Budget'!G185</f>
        <v>0</v>
      </c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</row>
    <row r="180" spans="1:18" ht="15.75" thickBot="1" x14ac:dyDescent="0.3">
      <c r="A180" s="87">
        <v>6830</v>
      </c>
      <c r="B180" s="80" t="s">
        <v>95</v>
      </c>
      <c r="C180" s="71"/>
      <c r="D180" s="71"/>
      <c r="E180" s="104"/>
      <c r="F180" s="333">
        <f>'2. Income &amp; Expenditure Budget'!G186</f>
        <v>0</v>
      </c>
      <c r="G180" s="300"/>
      <c r="H180" s="300"/>
      <c r="I180" s="300"/>
      <c r="J180" s="300"/>
      <c r="K180" s="300"/>
      <c r="L180" s="300"/>
      <c r="M180" s="300"/>
      <c r="N180" s="300"/>
      <c r="O180" s="300"/>
      <c r="P180" s="300"/>
      <c r="Q180" s="300"/>
      <c r="R180" s="300"/>
    </row>
    <row r="181" spans="1:18" ht="15.75" thickBot="1" x14ac:dyDescent="0.3">
      <c r="A181" s="87">
        <v>6860</v>
      </c>
      <c r="B181" s="80" t="s">
        <v>96</v>
      </c>
      <c r="C181" s="71"/>
      <c r="D181" s="71"/>
      <c r="E181" s="104"/>
      <c r="F181" s="333">
        <f>'2. Income &amp; Expenditure Budget'!G187</f>
        <v>0</v>
      </c>
      <c r="G181" s="300"/>
      <c r="H181" s="300"/>
      <c r="I181" s="300"/>
      <c r="J181" s="300"/>
      <c r="K181" s="300"/>
      <c r="L181" s="300"/>
      <c r="M181" s="300"/>
      <c r="N181" s="300"/>
      <c r="O181" s="300"/>
      <c r="P181" s="300"/>
      <c r="Q181" s="300"/>
      <c r="R181" s="300"/>
    </row>
    <row r="182" spans="1:18" ht="15.75" thickBot="1" x14ac:dyDescent="0.3">
      <c r="A182" s="89">
        <v>6900</v>
      </c>
      <c r="B182" s="83" t="s">
        <v>19</v>
      </c>
      <c r="C182" s="72"/>
      <c r="D182" s="72"/>
      <c r="E182" s="105"/>
      <c r="F182" s="333">
        <f>'2. Income &amp; Expenditure Budget'!G188</f>
        <v>0</v>
      </c>
      <c r="G182" s="300"/>
      <c r="H182" s="300"/>
      <c r="I182" s="300"/>
      <c r="J182" s="300"/>
      <c r="K182" s="300"/>
      <c r="L182" s="300"/>
      <c r="M182" s="300"/>
      <c r="N182" s="300"/>
      <c r="O182" s="300"/>
      <c r="P182" s="300"/>
      <c r="Q182" s="300"/>
      <c r="R182" s="300"/>
    </row>
    <row r="183" spans="1:18" ht="15.75" thickBot="1" x14ac:dyDescent="0.3">
      <c r="A183" s="129" t="s">
        <v>69</v>
      </c>
      <c r="B183" s="130"/>
      <c r="C183" s="130"/>
      <c r="D183" s="130"/>
      <c r="E183" s="130"/>
      <c r="F183" s="353">
        <f>SUM(F158:F182)</f>
        <v>0</v>
      </c>
      <c r="G183" s="375">
        <f>SUM(G158:G182)</f>
        <v>0</v>
      </c>
      <c r="H183" s="317">
        <f t="shared" ref="H183:R183" si="8">SUM(H158:H182)</f>
        <v>0</v>
      </c>
      <c r="I183" s="317">
        <f t="shared" si="8"/>
        <v>0</v>
      </c>
      <c r="J183" s="317">
        <f t="shared" si="8"/>
        <v>0</v>
      </c>
      <c r="K183" s="317">
        <f t="shared" si="8"/>
        <v>0</v>
      </c>
      <c r="L183" s="317">
        <f t="shared" si="8"/>
        <v>0</v>
      </c>
      <c r="M183" s="317">
        <f t="shared" si="8"/>
        <v>0</v>
      </c>
      <c r="N183" s="317">
        <f t="shared" si="8"/>
        <v>0</v>
      </c>
      <c r="O183" s="317">
        <f t="shared" si="8"/>
        <v>0</v>
      </c>
      <c r="P183" s="317">
        <f t="shared" si="8"/>
        <v>0</v>
      </c>
      <c r="Q183" s="317">
        <f t="shared" si="8"/>
        <v>0</v>
      </c>
      <c r="R183" s="317">
        <f t="shared" si="8"/>
        <v>0</v>
      </c>
    </row>
    <row r="184" spans="1:18" ht="15.75" thickBot="1" x14ac:dyDescent="0.3">
      <c r="A184" s="90"/>
      <c r="B184" s="60" t="s">
        <v>43</v>
      </c>
      <c r="C184" s="40"/>
      <c r="D184" s="40"/>
      <c r="E184" s="40"/>
      <c r="F184" s="333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300"/>
    </row>
    <row r="185" spans="1:18" ht="15.75" thickBot="1" x14ac:dyDescent="0.3">
      <c r="A185" s="129" t="s">
        <v>67</v>
      </c>
      <c r="B185" s="130"/>
      <c r="C185" s="130"/>
      <c r="D185" s="130"/>
      <c r="E185" s="130"/>
      <c r="F185" s="333"/>
      <c r="G185" s="300"/>
      <c r="H185" s="300"/>
      <c r="I185" s="300"/>
      <c r="J185" s="300"/>
      <c r="K185" s="300"/>
      <c r="L185" s="300"/>
      <c r="M185" s="300"/>
      <c r="N185" s="300"/>
      <c r="O185" s="300"/>
      <c r="P185" s="300"/>
      <c r="Q185" s="300"/>
      <c r="R185" s="300"/>
    </row>
    <row r="186" spans="1:18" ht="15.75" thickBot="1" x14ac:dyDescent="0.3">
      <c r="A186" s="87">
        <v>7300</v>
      </c>
      <c r="B186" s="80" t="s">
        <v>301</v>
      </c>
      <c r="C186" s="71"/>
      <c r="D186" s="71"/>
      <c r="E186" s="104"/>
      <c r="F186" s="333">
        <f>'2. Income &amp; Expenditure Budget'!G192</f>
        <v>0</v>
      </c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</row>
    <row r="187" spans="1:18" ht="15.75" thickBot="1" x14ac:dyDescent="0.3">
      <c r="A187" s="87">
        <v>7320</v>
      </c>
      <c r="B187" s="80" t="s">
        <v>32</v>
      </c>
      <c r="C187" s="71"/>
      <c r="D187" s="71"/>
      <c r="E187" s="104"/>
      <c r="F187" s="333">
        <f>'2. Income &amp; Expenditure Budget'!G193</f>
        <v>0</v>
      </c>
      <c r="G187" s="300"/>
      <c r="H187" s="300"/>
      <c r="I187" s="300"/>
      <c r="J187" s="300"/>
      <c r="K187" s="300"/>
      <c r="L187" s="300"/>
      <c r="M187" s="300"/>
      <c r="N187" s="300"/>
      <c r="O187" s="300"/>
      <c r="P187" s="300"/>
      <c r="Q187" s="300"/>
      <c r="R187" s="300"/>
    </row>
    <row r="188" spans="1:18" ht="15.75" thickBot="1" x14ac:dyDescent="0.3">
      <c r="A188" s="87">
        <v>7400</v>
      </c>
      <c r="B188" s="80" t="s">
        <v>20</v>
      </c>
      <c r="C188" s="71"/>
      <c r="D188" s="71"/>
      <c r="E188" s="104"/>
      <c r="F188" s="333">
        <f>'2. Income &amp; Expenditure Budget'!G194</f>
        <v>0</v>
      </c>
      <c r="G188" s="300"/>
      <c r="H188" s="300"/>
      <c r="I188" s="300"/>
      <c r="J188" s="300"/>
      <c r="K188" s="300"/>
      <c r="L188" s="300"/>
      <c r="M188" s="300"/>
      <c r="N188" s="300"/>
      <c r="O188" s="300"/>
      <c r="P188" s="300"/>
      <c r="Q188" s="300"/>
      <c r="R188" s="300"/>
    </row>
    <row r="189" spans="1:18" ht="15.75" thickBot="1" x14ac:dyDescent="0.3">
      <c r="A189" s="87">
        <v>7450</v>
      </c>
      <c r="B189" s="80" t="s">
        <v>302</v>
      </c>
      <c r="C189" s="71"/>
      <c r="D189" s="71"/>
      <c r="E189" s="104"/>
      <c r="F189" s="333">
        <f>'2. Income &amp; Expenditure Budget'!G195</f>
        <v>0</v>
      </c>
      <c r="G189" s="300"/>
      <c r="H189" s="300"/>
      <c r="I189" s="300"/>
      <c r="J189" s="300"/>
      <c r="K189" s="300"/>
      <c r="L189" s="300"/>
      <c r="M189" s="300"/>
      <c r="N189" s="300"/>
      <c r="O189" s="300"/>
      <c r="P189" s="300"/>
      <c r="Q189" s="300"/>
      <c r="R189" s="300"/>
    </row>
    <row r="190" spans="1:18" ht="15.75" thickBot="1" x14ac:dyDescent="0.3">
      <c r="A190" s="89">
        <v>7500</v>
      </c>
      <c r="B190" s="83" t="s">
        <v>303</v>
      </c>
      <c r="C190" s="72"/>
      <c r="D190" s="72"/>
      <c r="E190" s="105"/>
      <c r="F190" s="333">
        <f>'2. Income &amp; Expenditure Budget'!G196</f>
        <v>0</v>
      </c>
      <c r="G190" s="300"/>
      <c r="H190" s="300"/>
      <c r="I190" s="300"/>
      <c r="J190" s="300"/>
      <c r="K190" s="300"/>
      <c r="L190" s="300"/>
      <c r="M190" s="300"/>
      <c r="N190" s="300"/>
      <c r="O190" s="300"/>
      <c r="P190" s="300"/>
      <c r="Q190" s="300"/>
      <c r="R190" s="300"/>
    </row>
    <row r="191" spans="1:18" ht="15.75" thickBot="1" x14ac:dyDescent="0.3">
      <c r="A191" s="89">
        <v>7800</v>
      </c>
      <c r="B191" s="83" t="s">
        <v>33</v>
      </c>
      <c r="C191" s="72"/>
      <c r="D191" s="72"/>
      <c r="E191" s="105"/>
      <c r="F191" s="333">
        <f>'2. Income &amp; Expenditure Budget'!G197</f>
        <v>0</v>
      </c>
      <c r="G191" s="300"/>
      <c r="H191" s="300"/>
      <c r="I191" s="300"/>
      <c r="J191" s="300"/>
      <c r="K191" s="300"/>
      <c r="L191" s="300"/>
      <c r="M191" s="300"/>
      <c r="N191" s="300"/>
      <c r="O191" s="300"/>
      <c r="P191" s="300"/>
      <c r="Q191" s="300"/>
      <c r="R191" s="300"/>
    </row>
    <row r="192" spans="1:18" ht="15.75" thickBot="1" x14ac:dyDescent="0.3">
      <c r="A192" s="129" t="s">
        <v>68</v>
      </c>
      <c r="B192" s="130"/>
      <c r="C192" s="130"/>
      <c r="D192" s="130"/>
      <c r="E192" s="130"/>
      <c r="F192" s="353">
        <f>SUM(F185:F191)</f>
        <v>0</v>
      </c>
      <c r="G192" s="375">
        <f>SUM(G186:G191)</f>
        <v>0</v>
      </c>
      <c r="H192" s="375">
        <f t="shared" ref="H192:R192" si="9">SUM(H186:H191)</f>
        <v>0</v>
      </c>
      <c r="I192" s="375">
        <f t="shared" si="9"/>
        <v>0</v>
      </c>
      <c r="J192" s="375">
        <f t="shared" si="9"/>
        <v>0</v>
      </c>
      <c r="K192" s="375">
        <f t="shared" si="9"/>
        <v>0</v>
      </c>
      <c r="L192" s="375">
        <f t="shared" si="9"/>
        <v>0</v>
      </c>
      <c r="M192" s="375">
        <f t="shared" si="9"/>
        <v>0</v>
      </c>
      <c r="N192" s="375">
        <f t="shared" si="9"/>
        <v>0</v>
      </c>
      <c r="O192" s="375">
        <f t="shared" si="9"/>
        <v>0</v>
      </c>
      <c r="P192" s="375">
        <f t="shared" si="9"/>
        <v>0</v>
      </c>
      <c r="Q192" s="375">
        <f t="shared" si="9"/>
        <v>0</v>
      </c>
      <c r="R192" s="375">
        <f t="shared" si="9"/>
        <v>0</v>
      </c>
    </row>
    <row r="193" spans="1:18" ht="15.75" thickBot="1" x14ac:dyDescent="0.3">
      <c r="A193" s="94"/>
      <c r="B193" s="61"/>
      <c r="C193" s="40"/>
      <c r="D193" s="40"/>
      <c r="E193" s="40"/>
      <c r="F193" s="333"/>
      <c r="G193" s="300"/>
      <c r="H193" s="300"/>
      <c r="I193" s="300"/>
      <c r="J193" s="300"/>
      <c r="K193" s="300"/>
      <c r="L193" s="300"/>
      <c r="M193" s="300"/>
      <c r="N193" s="300"/>
      <c r="O193" s="300"/>
      <c r="P193" s="300"/>
      <c r="Q193" s="300"/>
      <c r="R193" s="300"/>
    </row>
    <row r="194" spans="1:18" ht="15.75" thickBot="1" x14ac:dyDescent="0.3">
      <c r="A194" s="131" t="s">
        <v>21</v>
      </c>
      <c r="B194" s="132"/>
      <c r="C194" s="132"/>
      <c r="D194" s="132"/>
      <c r="E194" s="132"/>
      <c r="F194" s="355">
        <f>(F86+F133+F155+F183+F192)*5%</f>
        <v>376.5</v>
      </c>
      <c r="G194" s="318">
        <f t="shared" ref="G194:R194" si="10">(G192+G183+G155+G133+G86)*0.05</f>
        <v>0</v>
      </c>
      <c r="H194" s="318">
        <f t="shared" si="10"/>
        <v>0</v>
      </c>
      <c r="I194" s="318">
        <f t="shared" si="10"/>
        <v>0</v>
      </c>
      <c r="J194" s="318">
        <f t="shared" si="10"/>
        <v>0</v>
      </c>
      <c r="K194" s="318">
        <f t="shared" si="10"/>
        <v>0</v>
      </c>
      <c r="L194" s="318">
        <f t="shared" si="10"/>
        <v>0</v>
      </c>
      <c r="M194" s="318">
        <f t="shared" si="10"/>
        <v>0</v>
      </c>
      <c r="N194" s="318">
        <f t="shared" si="10"/>
        <v>0</v>
      </c>
      <c r="O194" s="318">
        <f t="shared" si="10"/>
        <v>0</v>
      </c>
      <c r="P194" s="318">
        <f t="shared" si="10"/>
        <v>0</v>
      </c>
      <c r="Q194" s="318">
        <f t="shared" si="10"/>
        <v>0</v>
      </c>
      <c r="R194" s="318">
        <f t="shared" si="10"/>
        <v>0</v>
      </c>
    </row>
    <row r="195" spans="1:18" ht="15.75" thickBot="1" x14ac:dyDescent="0.3">
      <c r="A195" s="90"/>
      <c r="B195" s="60" t="s">
        <v>43</v>
      </c>
      <c r="C195" s="40"/>
      <c r="D195" s="40"/>
      <c r="E195" s="40"/>
      <c r="F195" s="333"/>
      <c r="G195" s="300"/>
      <c r="H195" s="300"/>
      <c r="I195" s="300"/>
      <c r="J195" s="300"/>
      <c r="K195" s="300"/>
      <c r="L195" s="300"/>
      <c r="M195" s="300"/>
      <c r="N195" s="300"/>
      <c r="O195" s="300"/>
      <c r="P195" s="300"/>
      <c r="Q195" s="300"/>
      <c r="R195" s="300"/>
    </row>
    <row r="196" spans="1:18" ht="15.75" thickBot="1" x14ac:dyDescent="0.3">
      <c r="A196" s="129"/>
      <c r="B196" s="130" t="s">
        <v>49</v>
      </c>
      <c r="C196" s="130"/>
      <c r="D196" s="130"/>
      <c r="E196" s="130"/>
      <c r="F196" s="353">
        <f>F86+F133+F155+F183+F192+F194</f>
        <v>7906.5</v>
      </c>
      <c r="G196" s="311">
        <f t="shared" ref="G196:R196" si="11">G192+G183+G155+G133+G86+G194</f>
        <v>0</v>
      </c>
      <c r="H196" s="311">
        <f t="shared" si="11"/>
        <v>0</v>
      </c>
      <c r="I196" s="311">
        <f t="shared" si="11"/>
        <v>0</v>
      </c>
      <c r="J196" s="311">
        <f t="shared" si="11"/>
        <v>0</v>
      </c>
      <c r="K196" s="311">
        <f t="shared" si="11"/>
        <v>0</v>
      </c>
      <c r="L196" s="311">
        <f t="shared" si="11"/>
        <v>0</v>
      </c>
      <c r="M196" s="311">
        <f t="shared" si="11"/>
        <v>0</v>
      </c>
      <c r="N196" s="311">
        <f t="shared" si="11"/>
        <v>0</v>
      </c>
      <c r="O196" s="311">
        <f t="shared" si="11"/>
        <v>0</v>
      </c>
      <c r="P196" s="311">
        <f t="shared" si="11"/>
        <v>0</v>
      </c>
      <c r="Q196" s="311">
        <f t="shared" si="11"/>
        <v>0</v>
      </c>
      <c r="R196" s="311">
        <f t="shared" si="11"/>
        <v>0</v>
      </c>
    </row>
    <row r="197" spans="1:18" ht="15.75" thickBot="1" x14ac:dyDescent="0.3">
      <c r="A197" s="94"/>
      <c r="B197" s="188" t="s">
        <v>43</v>
      </c>
      <c r="C197" s="40"/>
      <c r="D197" s="40"/>
      <c r="E197" s="40"/>
      <c r="F197" s="333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9.5" thickBot="1" x14ac:dyDescent="0.35">
      <c r="A198" s="141" t="s">
        <v>73</v>
      </c>
      <c r="B198" s="24"/>
      <c r="C198" s="139"/>
      <c r="D198" s="139"/>
      <c r="E198" s="139"/>
      <c r="F198" s="380">
        <f>F72-F196</f>
        <v>44491</v>
      </c>
      <c r="G198" s="140">
        <f t="shared" ref="G198:R198" si="12">G72-G196</f>
        <v>0</v>
      </c>
      <c r="H198" s="140">
        <f t="shared" si="12"/>
        <v>0</v>
      </c>
      <c r="I198" s="140">
        <f t="shared" si="12"/>
        <v>0</v>
      </c>
      <c r="J198" s="140">
        <f t="shared" si="12"/>
        <v>0</v>
      </c>
      <c r="K198" s="140">
        <f t="shared" si="12"/>
        <v>0</v>
      </c>
      <c r="L198" s="140">
        <f t="shared" si="12"/>
        <v>0</v>
      </c>
      <c r="M198" s="140">
        <f t="shared" si="12"/>
        <v>0</v>
      </c>
      <c r="N198" s="140">
        <f t="shared" si="12"/>
        <v>0</v>
      </c>
      <c r="O198" s="140">
        <f t="shared" si="12"/>
        <v>0</v>
      </c>
      <c r="P198" s="140">
        <f t="shared" si="12"/>
        <v>0</v>
      </c>
      <c r="Q198" s="140">
        <f t="shared" si="12"/>
        <v>0</v>
      </c>
      <c r="R198" s="140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7ECD25-977C-4965-A0E7-F151D3FF2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F49E-4ADD-4C17-B663-6D24CBBD141F}">
  <ds:schemaRefs>
    <ds:schemaRef ds:uri="http://schemas.microsoft.com/office/infopath/2007/PartnerControls"/>
    <ds:schemaRef ds:uri="46384f9d-70dd-4826-80eb-e1c80c05f86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template steps</vt:lpstr>
      <vt:lpstr>1. Budget Grant Calculation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2020-01-23T10:04:52Z</cp:lastPrinted>
  <dcterms:created xsi:type="dcterms:W3CDTF">2007-11-08T09:50:16Z</dcterms:created>
  <dcterms:modified xsi:type="dcterms:W3CDTF">2020-02-19T09:48:56Z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